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17"/>
  <workbookPr/>
  <mc:AlternateContent xmlns:mc="http://schemas.openxmlformats.org/markup-compatibility/2006">
    <mc:Choice Requires="x15">
      <x15ac:absPath xmlns:x15ac="http://schemas.microsoft.com/office/spreadsheetml/2010/11/ac" url="C:\Lavori\2021 Coppola concorso di idee\bando\Bando revisione GB 12_9_2023\"/>
    </mc:Choice>
  </mc:AlternateContent>
  <bookViews>
    <workbookView xWindow="0" yWindow="0" windowWidth="15150" windowHeight="9670" activeTab="1"/>
  </bookViews>
  <sheets>
    <sheet name="Sheet" sheetId="1" r:id="rId1"/>
    <sheet name="Foglio1" sheetId="2" r:id="rId2"/>
  </sheets>
  <externalReferences>
    <externalReference r:id="rId3"/>
  </externalReferences>
  <definedNames>
    <definedName name="_xlnm._FilterDatabase" localSheetId="0" hidden="1">Sheet!$A$1:$T$101</definedName>
  </definedNames>
  <calcPr calcId="162913"/>
</workbook>
</file>

<file path=xl/calcChain.xml><?xml version="1.0" encoding="utf-8"?>
<calcChain xmlns="http://schemas.openxmlformats.org/spreadsheetml/2006/main">
  <c r="B29" i="2" l="1"/>
  <c r="C21" i="2"/>
  <c r="B21" i="2"/>
  <c r="B20" i="2"/>
  <c r="C19" i="2"/>
  <c r="B19" i="2"/>
  <c r="C18" i="2"/>
  <c r="B18" i="2"/>
  <c r="C6" i="2"/>
  <c r="B6" i="2"/>
  <c r="C5" i="2"/>
  <c r="B5" i="2"/>
  <c r="C4" i="2"/>
  <c r="B4" i="2"/>
  <c r="C3" i="2"/>
  <c r="B3" i="2"/>
  <c r="C20" i="2"/>
  <c r="K101" i="1"/>
  <c r="J101" i="1"/>
  <c r="I101" i="1"/>
  <c r="H101" i="1"/>
  <c r="K100" i="1"/>
  <c r="J100" i="1"/>
  <c r="I100" i="1"/>
  <c r="H100" i="1"/>
  <c r="K96" i="1"/>
  <c r="J96" i="1"/>
  <c r="I96" i="1"/>
  <c r="H96" i="1"/>
  <c r="K92" i="1"/>
  <c r="J92" i="1"/>
  <c r="I92" i="1"/>
  <c r="H92" i="1"/>
  <c r="K88" i="1"/>
  <c r="J88" i="1"/>
  <c r="I88" i="1"/>
  <c r="H88" i="1"/>
  <c r="K84" i="1"/>
  <c r="J84" i="1"/>
  <c r="I84" i="1"/>
  <c r="H84" i="1"/>
  <c r="K80" i="1"/>
  <c r="J80" i="1"/>
  <c r="I80" i="1"/>
  <c r="H80" i="1"/>
  <c r="K76" i="1"/>
  <c r="J76" i="1"/>
  <c r="I76" i="1"/>
  <c r="H76" i="1"/>
  <c r="K72" i="1"/>
  <c r="J72" i="1"/>
  <c r="I72" i="1"/>
  <c r="H72" i="1"/>
  <c r="K67" i="1"/>
  <c r="J67" i="1"/>
  <c r="I67" i="1"/>
  <c r="H67" i="1"/>
  <c r="K66" i="1"/>
  <c r="J66" i="1"/>
  <c r="I66" i="1"/>
  <c r="H66" i="1"/>
  <c r="K58" i="1"/>
  <c r="J58" i="1"/>
  <c r="I58" i="1"/>
  <c r="H58" i="1"/>
  <c r="K50" i="1"/>
  <c r="J50" i="1"/>
  <c r="I50" i="1"/>
  <c r="H50" i="1"/>
  <c r="K42" i="1"/>
  <c r="J42" i="1"/>
  <c r="I42" i="1"/>
  <c r="H42" i="1"/>
  <c r="K34" i="1"/>
  <c r="J34" i="1"/>
  <c r="I34" i="1"/>
  <c r="H34" i="1"/>
  <c r="K26" i="1"/>
  <c r="J26" i="1"/>
  <c r="I26" i="1"/>
  <c r="H26" i="1"/>
  <c r="K18" i="1"/>
  <c r="J18" i="1"/>
  <c r="I18" i="1"/>
  <c r="H18" i="1"/>
  <c r="K10" i="1"/>
  <c r="K102" i="1" s="1"/>
  <c r="J10" i="1"/>
  <c r="J102" i="1" s="1"/>
  <c r="I10" i="1"/>
  <c r="I102" i="1" s="1"/>
  <c r="H10" i="1"/>
  <c r="H102" i="1" s="1"/>
  <c r="B22" i="2" l="1"/>
  <c r="C22" i="2"/>
  <c r="C24" i="2" s="1"/>
  <c r="C25" i="2" s="1"/>
  <c r="C26" i="2" s="1"/>
  <c r="C7" i="2"/>
  <c r="B7" i="2"/>
  <c r="B9" i="2" s="1"/>
  <c r="B10" i="2" s="1"/>
  <c r="B11" i="2" s="1"/>
  <c r="B24" i="2" l="1"/>
  <c r="B25" i="2" s="1"/>
  <c r="B26" i="2" s="1"/>
  <c r="D22" i="2"/>
  <c r="C9" i="2"/>
  <c r="C10" i="2" s="1"/>
  <c r="C11" i="2" s="1"/>
  <c r="D7" i="2"/>
  <c r="B27" i="2"/>
  <c r="B12" i="2"/>
  <c r="B13" i="2" s="1"/>
  <c r="B14" i="2" s="1"/>
</calcChain>
</file>

<file path=xl/sharedStrings.xml><?xml version="1.0" encoding="utf-8"?>
<sst xmlns="http://schemas.openxmlformats.org/spreadsheetml/2006/main" count="322" uniqueCount="81">
  <si>
    <t>Codice Prestazione</t>
  </si>
  <si>
    <t>Prestazione</t>
  </si>
  <si>
    <t>Destinazione</t>
  </si>
  <si>
    <t>Categoria</t>
  </si>
  <si>
    <t>Costo V</t>
  </si>
  <si>
    <t>Grado G</t>
  </si>
  <si>
    <t>Parametro P</t>
  </si>
  <si>
    <t>Coeff. Q</t>
  </si>
  <si>
    <t>CP_Netto</t>
  </si>
  <si>
    <t>Spese</t>
  </si>
  <si>
    <t>CP + S</t>
  </si>
  <si>
    <t>% MO</t>
  </si>
  <si>
    <t>% M</t>
  </si>
  <si>
    <t>M</t>
  </si>
  <si>
    <t>Id Opera</t>
  </si>
  <si>
    <t>Id Categoria</t>
  </si>
  <si>
    <t>Id Destinazione</t>
  </si>
  <si>
    <t>Id Fase Prestazionale</t>
  </si>
  <si>
    <t>Id Prestazione</t>
  </si>
  <si>
    <t>Id Capitolo</t>
  </si>
  <si>
    <t>Fase: 10 - PROGETTAZIONE ESECUTIVA (N° 48)</t>
  </si>
  <si>
    <t>ID Opera: E.04 - case mobili da 2/3 posti letto  (N° 6)</t>
  </si>
  <si>
    <t>QbIII.01</t>
  </si>
  <si>
    <t>Relazione generale e specialistiche, Elaborati grafici, Calcoli esecutivi</t>
  </si>
  <si>
    <t>Industria Alberghiera, Turismo e Commercio e Servizi per la Mobilità</t>
  </si>
  <si>
    <t>EDILIZIA</t>
  </si>
  <si>
    <t>QbIII.02</t>
  </si>
  <si>
    <t>Particolari costruttivi e decorativi</t>
  </si>
  <si>
    <t>QbIII.03</t>
  </si>
  <si>
    <t>Computo metrico estimativo, Quadro economico, Elenco prezzi e eventuale analisi, Quadro dell'incidenza percentuale della quantità di manodopera</t>
  </si>
  <si>
    <t>QbIII.05</t>
  </si>
  <si>
    <t>Piano di manutenzione dell'opera</t>
  </si>
  <si>
    <t>QbIII.06</t>
  </si>
  <si>
    <t>Progettazione integrale e coordinata - Integrazione delle prestazioni specialistiche</t>
  </si>
  <si>
    <t>QbIII.07</t>
  </si>
  <si>
    <t>Piano di Sicurezza e Coordinamento</t>
  </si>
  <si>
    <t>ID Opera: E.04 - case mobili da 4/5 posti letto  (N° 6)</t>
  </si>
  <si>
    <t>ID Opera: IA.01 - case mobili da 2/3 posti letto  (N° 6)</t>
  </si>
  <si>
    <t>Impianti meccanici a fluido a servizio delle costruzioni</t>
  </si>
  <si>
    <t>IMPIANTI</t>
  </si>
  <si>
    <t>ID Opera: IA.01 - case mobili da 4/5 posti letto  (N° 6)</t>
  </si>
  <si>
    <t>ID Opera: IA.02 - case mobili da 2/3 posti letto  (N° 6)</t>
  </si>
  <si>
    <t>ID Opera: IA.02 - case mobili da 4/5 posti letto  (N° 6)</t>
  </si>
  <si>
    <t>ID Opera: IA.03 - case mobili da 2/3 posti letto  (N° 6)</t>
  </si>
  <si>
    <t>Impianti elettrici e speciali a servizio delle costruzioni - Singole apparecchiature per laboratori e impianti pilota</t>
  </si>
  <si>
    <t>ID Opera: IA.03 - case mobili da 4/5 posti letto  (N° 6)</t>
  </si>
  <si>
    <t>Fase: 11 - ESECUZIONE DEI LAVORI (N° 16)</t>
  </si>
  <si>
    <t>ID Opera: E.04 - case mobili da 2/3 posti letto  (N° 2)</t>
  </si>
  <si>
    <t>QcI.02</t>
  </si>
  <si>
    <t>Liquidazione (art.194, comma 1, d.P.R. 207/10)-Rendicontazioni e liquidazione tecnico contabile</t>
  </si>
  <si>
    <t>QcI.13</t>
  </si>
  <si>
    <t>Supporto al RUP: per la supervisione e coordinamento della D.L. e della C.S.E.</t>
  </si>
  <si>
    <t>ID Opera: E.04 - case mobili da 4/5 posti letto  (N° 2)</t>
  </si>
  <si>
    <t>ID Opera: IA.01 - case mobili da 2/3 posti letto  (N° 2)</t>
  </si>
  <si>
    <t>ID Opera: IA.01 - case mobili da 4/5 posti letto  (N° 2)</t>
  </si>
  <si>
    <t>ID Opera: IA.02 - case mobili da 2/3 posti letto  (N° 2)</t>
  </si>
  <si>
    <t>ID Opera: IA.02 - case mobili da 4/5 posti letto  (N° 2)</t>
  </si>
  <si>
    <t>ID Opera: IA.03 - case mobili da 2/3 posti letto  (N° 2)</t>
  </si>
  <si>
    <t>ID Opera: IA.03 - case mobili da 4/5 posti letto  (N° 2)</t>
  </si>
  <si>
    <t>Case mobili 2/3 posti letto</t>
  </si>
  <si>
    <t>Case mobili 4/5 posti letto</t>
  </si>
  <si>
    <t>Progettazione esecutiva</t>
  </si>
  <si>
    <t>E04</t>
  </si>
  <si>
    <t>IA.01</t>
  </si>
  <si>
    <t>IA.02</t>
  </si>
  <si>
    <t>IA.03</t>
  </si>
  <si>
    <t>Costo progettazione esecutiva singola casa mobile</t>
  </si>
  <si>
    <t>N° case mobili replicate</t>
  </si>
  <si>
    <t>percentuale 3% (su singola replica)</t>
  </si>
  <si>
    <t>Costo totale repliche</t>
  </si>
  <si>
    <t>Costo progettazione esecutiva</t>
  </si>
  <si>
    <t>Costo totale progettazione esecutiva</t>
  </si>
  <si>
    <t>sconto 5%</t>
  </si>
  <si>
    <t>Costo totale progettazione esecutiva scontato</t>
  </si>
  <si>
    <t>DIREZIONE ARTISTICA ESECUZIONE DEI LAVORI</t>
  </si>
  <si>
    <t xml:space="preserve">Costo totale DL esecuzione repliche </t>
  </si>
  <si>
    <t>Costo totale DL esecuzione  case mobili (20+30)</t>
  </si>
  <si>
    <t>Totale costo progettazione esecutiva e direzione artistica esecuzione case mobili</t>
  </si>
  <si>
    <t>Rendicontazioni e liquidazione tecnico contabile e supporto al RUP</t>
  </si>
  <si>
    <t>Costo singolo Rendicontazioni e liquidazione tecnico contabile e supporto al RUP</t>
  </si>
  <si>
    <t>Costo totale Direzione artistica  case mobili (20+30)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</si>
</sst>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[$€-410]"/>
    <numFmt numFmtId="165" formatCode="#,##0.0000000000%"/>
    <numFmt numFmtId="166" formatCode="#,##0.0000"/>
    <numFmt numFmtId="167" formatCode="#,##0.00%"/>
    <numFmt numFmtId="168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1" fillId="0" borderId="0" xfId="0" applyFont="1"/>
    <xf numFmtId="166" fontId="1" fillId="0" borderId="0" xfId="0" applyNumberFormat="1" applyFont="1"/>
    <xf numFmtId="164" fontId="1" fillId="0" borderId="0" xfId="0" applyNumberFormat="1" applyFont="1"/>
    <xf numFmtId="0" fontId="0" fillId="0" borderId="0" xfId="0" applyAlignment="1">
      <alignment wrapText="1"/>
    </xf>
    <xf numFmtId="0" fontId="2" fillId="2" borderId="1" xfId="0" applyFont="1" applyFill="1" applyBorder="1"/>
    <xf numFmtId="0" fontId="2" fillId="2" borderId="2" xfId="0" applyFont="1" applyFill="1" applyBorder="1"/>
    <xf numFmtId="0" fontId="0" fillId="2" borderId="3" xfId="0" applyFill="1" applyBorder="1" applyAlignment="1">
      <alignment wrapText="1"/>
    </xf>
    <xf numFmtId="0" fontId="0" fillId="0" borderId="4" xfId="0" applyBorder="1" applyAlignment="1">
      <alignment wrapText="1"/>
    </xf>
    <xf numFmtId="168" fontId="0" fillId="0" borderId="4" xfId="0" applyNumberFormat="1" applyBorder="1"/>
    <xf numFmtId="0" fontId="0" fillId="0" borderId="5" xfId="0" applyBorder="1" applyAlignment="1">
      <alignment wrapText="1"/>
    </xf>
    <xf numFmtId="168" fontId="0" fillId="0" borderId="5" xfId="0" applyNumberFormat="1" applyBorder="1"/>
    <xf numFmtId="0" fontId="2" fillId="0" borderId="1" xfId="0" applyFont="1" applyBorder="1" applyAlignment="1">
      <alignment wrapText="1"/>
    </xf>
    <xf numFmtId="168" fontId="2" fillId="0" borderId="6" xfId="0" applyNumberFormat="1" applyFont="1" applyBorder="1"/>
    <xf numFmtId="168" fontId="2" fillId="0" borderId="2" xfId="0" applyNumberFormat="1" applyFont="1" applyBorder="1"/>
    <xf numFmtId="0" fontId="0" fillId="0" borderId="7" xfId="0" applyBorder="1" applyAlignment="1">
      <alignment wrapText="1"/>
    </xf>
    <xf numFmtId="3" fontId="0" fillId="0" borderId="7" xfId="0" applyNumberFormat="1" applyFont="1" applyBorder="1"/>
    <xf numFmtId="168" fontId="0" fillId="0" borderId="4" xfId="0" applyNumberFormat="1" applyFont="1" applyBorder="1"/>
    <xf numFmtId="168" fontId="0" fillId="0" borderId="4" xfId="0" applyNumberFormat="1" applyFont="1" applyBorder="1" applyAlignment="1">
      <alignment horizontal="center"/>
    </xf>
    <xf numFmtId="0" fontId="2" fillId="0" borderId="8" xfId="0" applyFont="1" applyBorder="1" applyAlignment="1">
      <alignment wrapText="1"/>
    </xf>
    <xf numFmtId="168" fontId="2" fillId="0" borderId="9" xfId="0" applyNumberFormat="1" applyFont="1" applyBorder="1" applyAlignment="1">
      <alignment horizontal="center" vertical="center"/>
    </xf>
    <xf numFmtId="168" fontId="2" fillId="0" borderId="10" xfId="0" applyNumberFormat="1" applyFont="1" applyBorder="1" applyAlignment="1">
      <alignment horizontal="center" vertical="center"/>
    </xf>
    <xf numFmtId="168" fontId="2" fillId="0" borderId="0" xfId="0" applyNumberFormat="1" applyFont="1"/>
    <xf numFmtId="0" fontId="0" fillId="2" borderId="5" xfId="0" applyFill="1" applyBorder="1" applyAlignment="1">
      <alignment wrapText="1"/>
    </xf>
    <xf numFmtId="168" fontId="0" fillId="0" borderId="0" xfId="0" applyNumberFormat="1"/>
    <xf numFmtId="0" fontId="0" fillId="0" borderId="5" xfId="0" applyFill="1" applyBorder="1" applyAlignment="1">
      <alignment wrapText="1"/>
    </xf>
    <xf numFmtId="3" fontId="2" fillId="0" borderId="0" xfId="0" applyNumberFormat="1" applyFont="1"/>
    <xf numFmtId="0" fontId="0" fillId="0" borderId="4" xfId="0" applyBorder="1"/>
    <xf numFmtId="0" fontId="3" fillId="0" borderId="5" xfId="0" applyFont="1" applyBorder="1" applyAlignment="1">
      <alignment wrapText="1"/>
    </xf>
    <xf numFmtId="168" fontId="0" fillId="0" borderId="5" xfId="0" applyNumberFormat="1" applyFont="1" applyBorder="1"/>
    <xf numFmtId="0" fontId="3" fillId="0" borderId="14" xfId="0" applyFont="1" applyBorder="1" applyAlignment="1">
      <alignment wrapText="1"/>
    </xf>
    <xf numFmtId="168" fontId="0" fillId="0" borderId="11" xfId="0" applyNumberFormat="1" applyFont="1" applyBorder="1"/>
    <xf numFmtId="168" fontId="0" fillId="0" borderId="0" xfId="0" applyNumberFormat="1" applyFont="1" applyBorder="1"/>
    <xf numFmtId="0" fontId="5" fillId="2" borderId="1" xfId="0" applyFont="1" applyFill="1" applyBorder="1" applyAlignment="1">
      <alignment wrapText="1"/>
    </xf>
    <xf numFmtId="168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68" fontId="2" fillId="0" borderId="11" xfId="0" applyNumberFormat="1" applyFont="1" applyBorder="1" applyAlignment="1">
      <alignment horizontal="center" vertical="center"/>
    </xf>
    <xf numFmtId="168" fontId="2" fillId="0" borderId="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vori/2021%20Coppola%20concorso%20di%20idee/bando/Bando%20versione%20concorrimi11_9_2024/GB%20corrispettivi%20progettazione%20esecutiva%20e%20direzione%20artistica%20DL%20case%20mobi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calcolo compensi"/>
    </sheetNames>
    <sheetDataSet>
      <sheetData sheetId="0">
        <row r="98">
          <cell r="K98">
            <v>155.45999999999998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02"/>
  <sheetViews>
    <sheetView workbookViewId="0">
      <pane ySplit="1" topLeftCell="A80" activePane="bottomLeft" state="frozen"/>
      <selection pane="bottomLeft" activeCell="K101" sqref="K101"/>
    </sheetView>
  </sheetViews>
  <sheetFormatPr defaultRowHeight="14.5" outlineLevelRow="2" x14ac:dyDescent="0.35"/>
  <cols>
    <col min="1" max="2" width="28.54296875" customWidth="1"/>
    <col min="3" max="3" width="28.54296875" hidden="1" customWidth="1"/>
    <col min="4" max="4" width="10.26953125" customWidth="1"/>
    <col min="5" max="5" width="9.81640625" style="1" customWidth="1"/>
    <col min="6" max="6" width="10" style="2" customWidth="1"/>
    <col min="7" max="7" width="12.36328125" style="3" customWidth="1"/>
    <col min="8" max="8" width="14.81640625" style="4" customWidth="1"/>
    <col min="9" max="9" width="9.36328125" style="1" customWidth="1"/>
    <col min="10" max="10" width="7" style="1" customWidth="1"/>
    <col min="11" max="11" width="14.453125" style="1" customWidth="1"/>
    <col min="12" max="13" width="28.54296875" style="5" hidden="1" customWidth="1"/>
    <col min="14" max="14" width="28.54296875" style="1" hidden="1" customWidth="1"/>
    <col min="15" max="20" width="28.54296875" hidden="1" customWidth="1"/>
  </cols>
  <sheetData>
    <row r="1" spans="1:20" x14ac:dyDescent="0.3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5" t="s">
        <v>12</v>
      </c>
      <c r="N1" s="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35">
      <c r="A2" s="6" t="s">
        <v>20</v>
      </c>
      <c r="E2"/>
      <c r="F2"/>
      <c r="G2"/>
      <c r="H2"/>
      <c r="I2"/>
      <c r="J2"/>
      <c r="K2"/>
      <c r="L2"/>
      <c r="M2"/>
      <c r="N2"/>
    </row>
    <row r="3" spans="1:20" outlineLevel="1" x14ac:dyDescent="0.35">
      <c r="A3" s="6" t="s">
        <v>21</v>
      </c>
      <c r="E3"/>
      <c r="F3"/>
      <c r="G3"/>
      <c r="H3"/>
      <c r="I3"/>
      <c r="J3"/>
      <c r="K3"/>
      <c r="L3"/>
      <c r="M3"/>
      <c r="N3"/>
    </row>
    <row r="4" spans="1:20" outlineLevel="2" x14ac:dyDescent="0.35">
      <c r="A4" t="s">
        <v>22</v>
      </c>
      <c r="B4" t="s">
        <v>23</v>
      </c>
      <c r="C4" t="s">
        <v>24</v>
      </c>
      <c r="D4" t="s">
        <v>25</v>
      </c>
      <c r="E4" s="1">
        <v>30000</v>
      </c>
      <c r="F4" s="2">
        <v>1.2</v>
      </c>
      <c r="G4" s="3">
        <v>0.19186445827699999</v>
      </c>
      <c r="H4" s="4">
        <v>7.0000000000000007E-2</v>
      </c>
      <c r="I4" s="1">
        <v>483.5</v>
      </c>
      <c r="J4" s="1">
        <v>118.17</v>
      </c>
      <c r="K4" s="1">
        <v>601.66999999999996</v>
      </c>
      <c r="L4" s="5">
        <v>0.52</v>
      </c>
      <c r="M4" s="5">
        <v>3.6400000000000002E-2</v>
      </c>
      <c r="N4" s="1">
        <v>21.9</v>
      </c>
      <c r="O4">
        <v>4</v>
      </c>
      <c r="P4">
        <v>1</v>
      </c>
      <c r="Q4">
        <v>2</v>
      </c>
      <c r="R4">
        <v>10</v>
      </c>
      <c r="S4">
        <v>65</v>
      </c>
      <c r="T4">
        <v>56421</v>
      </c>
    </row>
    <row r="5" spans="1:20" outlineLevel="2" x14ac:dyDescent="0.35">
      <c r="A5" t="s">
        <v>26</v>
      </c>
      <c r="B5" t="s">
        <v>27</v>
      </c>
      <c r="C5" t="s">
        <v>24</v>
      </c>
      <c r="D5" t="s">
        <v>25</v>
      </c>
      <c r="E5" s="1">
        <v>30000</v>
      </c>
      <c r="F5" s="2">
        <v>1.2</v>
      </c>
      <c r="G5" s="3">
        <v>0.19186445827699999</v>
      </c>
      <c r="H5" s="4">
        <v>0.13</v>
      </c>
      <c r="I5" s="1">
        <v>897.93</v>
      </c>
      <c r="J5" s="1">
        <v>219.45</v>
      </c>
      <c r="K5" s="1">
        <v>1117.3799999999999</v>
      </c>
      <c r="L5" s="5">
        <v>0.52</v>
      </c>
      <c r="M5" s="5">
        <v>6.7600000000000007E-2</v>
      </c>
      <c r="N5" s="1">
        <v>75.53</v>
      </c>
      <c r="O5">
        <v>4</v>
      </c>
      <c r="P5">
        <v>1</v>
      </c>
      <c r="Q5">
        <v>2</v>
      </c>
      <c r="R5">
        <v>10</v>
      </c>
      <c r="S5">
        <v>66</v>
      </c>
      <c r="T5">
        <v>56421</v>
      </c>
    </row>
    <row r="6" spans="1:20" outlineLevel="2" x14ac:dyDescent="0.35">
      <c r="A6" t="s">
        <v>28</v>
      </c>
      <c r="B6" t="s">
        <v>29</v>
      </c>
      <c r="C6" t="s">
        <v>24</v>
      </c>
      <c r="D6" t="s">
        <v>25</v>
      </c>
      <c r="E6" s="1">
        <v>30000</v>
      </c>
      <c r="F6" s="2">
        <v>1.2</v>
      </c>
      <c r="G6" s="3">
        <v>0.19186445827699999</v>
      </c>
      <c r="H6" s="4">
        <v>0.04</v>
      </c>
      <c r="I6" s="1">
        <v>276.27999999999997</v>
      </c>
      <c r="J6" s="1">
        <v>67.52</v>
      </c>
      <c r="K6" s="1">
        <v>343.79999999999995</v>
      </c>
      <c r="L6" s="5">
        <v>0.52</v>
      </c>
      <c r="M6" s="5">
        <v>2.0800000000000003E-2</v>
      </c>
      <c r="N6" s="1">
        <v>7.15</v>
      </c>
      <c r="O6">
        <v>4</v>
      </c>
      <c r="P6">
        <v>1</v>
      </c>
      <c r="Q6">
        <v>2</v>
      </c>
      <c r="R6">
        <v>10</v>
      </c>
      <c r="S6">
        <v>67</v>
      </c>
      <c r="T6">
        <v>56421</v>
      </c>
    </row>
    <row r="7" spans="1:20" outlineLevel="2" x14ac:dyDescent="0.35">
      <c r="A7" t="s">
        <v>30</v>
      </c>
      <c r="B7" t="s">
        <v>31</v>
      </c>
      <c r="C7" t="s">
        <v>24</v>
      </c>
      <c r="D7" t="s">
        <v>25</v>
      </c>
      <c r="E7" s="1">
        <v>30000</v>
      </c>
      <c r="F7" s="2">
        <v>1.2</v>
      </c>
      <c r="G7" s="3">
        <v>0.19186445827699999</v>
      </c>
      <c r="H7" s="4">
        <v>0.02</v>
      </c>
      <c r="I7" s="1">
        <v>138.13999999999999</v>
      </c>
      <c r="J7" s="1">
        <v>33.76</v>
      </c>
      <c r="K7" s="1">
        <v>171.89999999999998</v>
      </c>
      <c r="L7" s="5">
        <v>0.52</v>
      </c>
      <c r="M7" s="5">
        <v>1.0400000000000001E-2</v>
      </c>
      <c r="N7" s="1">
        <v>1.79</v>
      </c>
      <c r="O7">
        <v>4</v>
      </c>
      <c r="P7">
        <v>1</v>
      </c>
      <c r="Q7">
        <v>2</v>
      </c>
      <c r="R7">
        <v>10</v>
      </c>
      <c r="S7">
        <v>69</v>
      </c>
      <c r="T7">
        <v>56421</v>
      </c>
    </row>
    <row r="8" spans="1:20" outlineLevel="2" x14ac:dyDescent="0.35">
      <c r="A8" t="s">
        <v>32</v>
      </c>
      <c r="B8" t="s">
        <v>33</v>
      </c>
      <c r="C8" t="s">
        <v>24</v>
      </c>
      <c r="D8" t="s">
        <v>25</v>
      </c>
      <c r="E8" s="1">
        <v>30000</v>
      </c>
      <c r="F8" s="2">
        <v>1.2</v>
      </c>
      <c r="G8" s="3">
        <v>0.19186445827699999</v>
      </c>
      <c r="H8" s="4">
        <v>0.03</v>
      </c>
      <c r="I8" s="1">
        <v>207.21</v>
      </c>
      <c r="J8" s="1">
        <v>50.64</v>
      </c>
      <c r="K8" s="1">
        <v>257.85000000000002</v>
      </c>
      <c r="L8" s="5">
        <v>0.52</v>
      </c>
      <c r="M8" s="5">
        <v>1.5599999999999999E-2</v>
      </c>
      <c r="N8" s="1">
        <v>4.0199999999999996</v>
      </c>
      <c r="O8">
        <v>4</v>
      </c>
      <c r="P8">
        <v>1</v>
      </c>
      <c r="Q8">
        <v>2</v>
      </c>
      <c r="R8">
        <v>10</v>
      </c>
      <c r="S8">
        <v>70</v>
      </c>
      <c r="T8">
        <v>56421</v>
      </c>
    </row>
    <row r="9" spans="1:20" outlineLevel="2" x14ac:dyDescent="0.35">
      <c r="A9" t="s">
        <v>34</v>
      </c>
      <c r="B9" t="s">
        <v>35</v>
      </c>
      <c r="C9" t="s">
        <v>24</v>
      </c>
      <c r="D9" t="s">
        <v>25</v>
      </c>
      <c r="E9" s="1">
        <v>30000</v>
      </c>
      <c r="F9" s="2">
        <v>1.2</v>
      </c>
      <c r="G9" s="3">
        <v>0.19186445827699999</v>
      </c>
      <c r="H9" s="4">
        <v>0.1</v>
      </c>
      <c r="I9" s="1">
        <v>690.71</v>
      </c>
      <c r="J9" s="1">
        <v>168.81</v>
      </c>
      <c r="K9" s="1">
        <v>859.52</v>
      </c>
      <c r="L9" s="5">
        <v>0.48</v>
      </c>
      <c r="M9" s="5">
        <v>4.8000000000000001E-2</v>
      </c>
      <c r="N9" s="1">
        <v>41.26</v>
      </c>
      <c r="O9">
        <v>4</v>
      </c>
      <c r="P9">
        <v>1</v>
      </c>
      <c r="Q9">
        <v>2</v>
      </c>
      <c r="R9">
        <v>10</v>
      </c>
      <c r="S9">
        <v>71</v>
      </c>
      <c r="T9">
        <v>56421</v>
      </c>
    </row>
    <row r="10" spans="1:20" outlineLevel="2" x14ac:dyDescent="0.35">
      <c r="H10" s="7">
        <f>SUBTOTAL(9,H4:H9)</f>
        <v>0.39</v>
      </c>
      <c r="I10" s="8">
        <f>SUBTOTAL(9,I4:I9)</f>
        <v>2693.77</v>
      </c>
      <c r="J10" s="8">
        <f>SUBTOTAL(9,J4:J9)</f>
        <v>658.34999999999991</v>
      </c>
      <c r="K10" s="8">
        <f>SUBTOTAL(9,K4:K9)</f>
        <v>3352.1199999999994</v>
      </c>
    </row>
    <row r="11" spans="1:20" outlineLevel="1" x14ac:dyDescent="0.35">
      <c r="A11" s="6" t="s">
        <v>36</v>
      </c>
      <c r="E11"/>
      <c r="F11"/>
      <c r="G11"/>
      <c r="H11"/>
      <c r="I11"/>
      <c r="J11"/>
      <c r="K11"/>
      <c r="L11"/>
      <c r="M11"/>
      <c r="N11"/>
    </row>
    <row r="12" spans="1:20" outlineLevel="2" x14ac:dyDescent="0.35">
      <c r="A12" t="s">
        <v>22</v>
      </c>
      <c r="B12" t="s">
        <v>23</v>
      </c>
      <c r="C12" t="s">
        <v>24</v>
      </c>
      <c r="D12" t="s">
        <v>25</v>
      </c>
      <c r="E12" s="1">
        <v>35000</v>
      </c>
      <c r="F12" s="2">
        <v>1.2</v>
      </c>
      <c r="G12" s="3">
        <v>0.18218532715999999</v>
      </c>
      <c r="H12" s="4">
        <v>7.0000000000000007E-2</v>
      </c>
      <c r="I12" s="1">
        <v>535.62</v>
      </c>
      <c r="J12" s="1">
        <v>130.91</v>
      </c>
      <c r="K12" s="1">
        <v>666.53</v>
      </c>
      <c r="L12" s="5">
        <v>0.52</v>
      </c>
      <c r="M12" s="5">
        <v>3.6400000000000002E-2</v>
      </c>
      <c r="N12" s="1">
        <v>24.26</v>
      </c>
      <c r="O12">
        <v>4</v>
      </c>
      <c r="P12">
        <v>1</v>
      </c>
      <c r="Q12">
        <v>2</v>
      </c>
      <c r="R12">
        <v>10</v>
      </c>
      <c r="S12">
        <v>65</v>
      </c>
      <c r="T12">
        <v>56422</v>
      </c>
    </row>
    <row r="13" spans="1:20" outlineLevel="2" x14ac:dyDescent="0.35">
      <c r="A13" t="s">
        <v>26</v>
      </c>
      <c r="B13" t="s">
        <v>27</v>
      </c>
      <c r="C13" t="s">
        <v>24</v>
      </c>
      <c r="D13" t="s">
        <v>25</v>
      </c>
      <c r="E13" s="1">
        <v>35000</v>
      </c>
      <c r="F13" s="2">
        <v>1.2</v>
      </c>
      <c r="G13" s="3">
        <v>0.18218532715999999</v>
      </c>
      <c r="H13" s="4">
        <v>0.13</v>
      </c>
      <c r="I13" s="1">
        <v>994.73</v>
      </c>
      <c r="J13" s="1">
        <v>243.11</v>
      </c>
      <c r="K13" s="1">
        <v>1237.8400000000001</v>
      </c>
      <c r="L13" s="5">
        <v>0.52</v>
      </c>
      <c r="M13" s="5">
        <v>6.7600000000000007E-2</v>
      </c>
      <c r="N13" s="1">
        <v>83.68</v>
      </c>
      <c r="O13">
        <v>4</v>
      </c>
      <c r="P13">
        <v>1</v>
      </c>
      <c r="Q13">
        <v>2</v>
      </c>
      <c r="R13">
        <v>10</v>
      </c>
      <c r="S13">
        <v>66</v>
      </c>
      <c r="T13">
        <v>56422</v>
      </c>
    </row>
    <row r="14" spans="1:20" outlineLevel="2" x14ac:dyDescent="0.35">
      <c r="A14" t="s">
        <v>28</v>
      </c>
      <c r="B14" t="s">
        <v>29</v>
      </c>
      <c r="C14" t="s">
        <v>24</v>
      </c>
      <c r="D14" t="s">
        <v>25</v>
      </c>
      <c r="E14" s="1">
        <v>35000</v>
      </c>
      <c r="F14" s="2">
        <v>1.2</v>
      </c>
      <c r="G14" s="3">
        <v>0.18218532715999999</v>
      </c>
      <c r="H14" s="4">
        <v>0.04</v>
      </c>
      <c r="I14" s="1">
        <v>306.07</v>
      </c>
      <c r="J14" s="1">
        <v>74.8</v>
      </c>
      <c r="K14" s="1">
        <v>380.87</v>
      </c>
      <c r="L14" s="5">
        <v>0.52</v>
      </c>
      <c r="M14" s="5">
        <v>2.0800000000000003E-2</v>
      </c>
      <c r="N14" s="1">
        <v>7.92</v>
      </c>
      <c r="O14">
        <v>4</v>
      </c>
      <c r="P14">
        <v>1</v>
      </c>
      <c r="Q14">
        <v>2</v>
      </c>
      <c r="R14">
        <v>10</v>
      </c>
      <c r="S14">
        <v>67</v>
      </c>
      <c r="T14">
        <v>56422</v>
      </c>
    </row>
    <row r="15" spans="1:20" outlineLevel="2" x14ac:dyDescent="0.35">
      <c r="A15" t="s">
        <v>30</v>
      </c>
      <c r="B15" t="s">
        <v>31</v>
      </c>
      <c r="C15" t="s">
        <v>24</v>
      </c>
      <c r="D15" t="s">
        <v>25</v>
      </c>
      <c r="E15" s="1">
        <v>35000</v>
      </c>
      <c r="F15" s="2">
        <v>1.2</v>
      </c>
      <c r="G15" s="3">
        <v>0.18218532715999999</v>
      </c>
      <c r="H15" s="4">
        <v>0.02</v>
      </c>
      <c r="I15" s="1">
        <v>153.04</v>
      </c>
      <c r="J15" s="1">
        <v>37.4</v>
      </c>
      <c r="K15" s="1">
        <v>190.44</v>
      </c>
      <c r="L15" s="5">
        <v>0.52</v>
      </c>
      <c r="M15" s="5">
        <v>1.0400000000000001E-2</v>
      </c>
      <c r="N15" s="1">
        <v>1.98</v>
      </c>
      <c r="O15">
        <v>4</v>
      </c>
      <c r="P15">
        <v>1</v>
      </c>
      <c r="Q15">
        <v>2</v>
      </c>
      <c r="R15">
        <v>10</v>
      </c>
      <c r="S15">
        <v>69</v>
      </c>
      <c r="T15">
        <v>56422</v>
      </c>
    </row>
    <row r="16" spans="1:20" outlineLevel="2" x14ac:dyDescent="0.35">
      <c r="A16" t="s">
        <v>32</v>
      </c>
      <c r="B16" t="s">
        <v>33</v>
      </c>
      <c r="C16" t="s">
        <v>24</v>
      </c>
      <c r="D16" t="s">
        <v>25</v>
      </c>
      <c r="E16" s="1">
        <v>35000</v>
      </c>
      <c r="F16" s="2">
        <v>1.2</v>
      </c>
      <c r="G16" s="3">
        <v>0.18218532715999999</v>
      </c>
      <c r="H16" s="4">
        <v>0.03</v>
      </c>
      <c r="I16" s="1">
        <v>229.55</v>
      </c>
      <c r="J16" s="1">
        <v>56.1</v>
      </c>
      <c r="K16" s="1">
        <v>285.65000000000003</v>
      </c>
      <c r="L16" s="5">
        <v>0.52</v>
      </c>
      <c r="M16" s="5">
        <v>1.5599999999999999E-2</v>
      </c>
      <c r="N16" s="1">
        <v>4.46</v>
      </c>
      <c r="O16">
        <v>4</v>
      </c>
      <c r="P16">
        <v>1</v>
      </c>
      <c r="Q16">
        <v>2</v>
      </c>
      <c r="R16">
        <v>10</v>
      </c>
      <c r="S16">
        <v>70</v>
      </c>
      <c r="T16">
        <v>56422</v>
      </c>
    </row>
    <row r="17" spans="1:20" outlineLevel="2" x14ac:dyDescent="0.35">
      <c r="A17" t="s">
        <v>34</v>
      </c>
      <c r="B17" t="s">
        <v>35</v>
      </c>
      <c r="C17" t="s">
        <v>24</v>
      </c>
      <c r="D17" t="s">
        <v>25</v>
      </c>
      <c r="E17" s="1">
        <v>35000</v>
      </c>
      <c r="F17" s="2">
        <v>1.2</v>
      </c>
      <c r="G17" s="3">
        <v>0.18218532715999999</v>
      </c>
      <c r="H17" s="4">
        <v>0.1</v>
      </c>
      <c r="I17" s="1">
        <v>765.18</v>
      </c>
      <c r="J17" s="1">
        <v>187.01</v>
      </c>
      <c r="K17" s="1">
        <v>952.18999999999994</v>
      </c>
      <c r="L17" s="5">
        <v>0.48</v>
      </c>
      <c r="M17" s="5">
        <v>4.8000000000000001E-2</v>
      </c>
      <c r="N17" s="1">
        <v>45.71</v>
      </c>
      <c r="O17">
        <v>4</v>
      </c>
      <c r="P17">
        <v>1</v>
      </c>
      <c r="Q17">
        <v>2</v>
      </c>
      <c r="R17">
        <v>10</v>
      </c>
      <c r="S17">
        <v>71</v>
      </c>
      <c r="T17">
        <v>56422</v>
      </c>
    </row>
    <row r="18" spans="1:20" outlineLevel="2" x14ac:dyDescent="0.35">
      <c r="H18" s="7">
        <f>SUBTOTAL(9,H12:H17)</f>
        <v>0.39</v>
      </c>
      <c r="I18" s="8">
        <f>SUBTOTAL(9,I12:I17)</f>
        <v>2984.1899999999996</v>
      </c>
      <c r="J18" s="8">
        <f>SUBTOTAL(9,J12:J17)</f>
        <v>729.32999999999993</v>
      </c>
      <c r="K18" s="8">
        <f>SUBTOTAL(9,K12:K17)</f>
        <v>3713.5200000000004</v>
      </c>
    </row>
    <row r="19" spans="1:20" outlineLevel="1" x14ac:dyDescent="0.35">
      <c r="A19" s="6" t="s">
        <v>37</v>
      </c>
      <c r="E19"/>
      <c r="F19"/>
      <c r="G19"/>
      <c r="H19"/>
      <c r="I19"/>
      <c r="J19"/>
      <c r="K19"/>
      <c r="L19"/>
      <c r="M19"/>
      <c r="N19"/>
    </row>
    <row r="20" spans="1:20" outlineLevel="2" x14ac:dyDescent="0.35">
      <c r="A20" t="s">
        <v>22</v>
      </c>
      <c r="B20" t="s">
        <v>23</v>
      </c>
      <c r="C20" t="s">
        <v>38</v>
      </c>
      <c r="D20" t="s">
        <v>39</v>
      </c>
      <c r="E20" s="1">
        <v>2000</v>
      </c>
      <c r="F20" s="2">
        <v>0.75</v>
      </c>
      <c r="G20" s="3">
        <v>0.204110112659</v>
      </c>
      <c r="H20" s="4">
        <v>0.15</v>
      </c>
      <c r="I20" s="1">
        <v>45.92</v>
      </c>
      <c r="J20" s="1">
        <v>11.22</v>
      </c>
      <c r="K20" s="1">
        <v>57.14</v>
      </c>
      <c r="L20" s="5">
        <v>0.51</v>
      </c>
      <c r="M20" s="5">
        <v>7.6499999999999999E-2</v>
      </c>
      <c r="N20" s="1">
        <v>4.37</v>
      </c>
      <c r="O20">
        <v>29</v>
      </c>
      <c r="P20">
        <v>3</v>
      </c>
      <c r="Q20">
        <v>12</v>
      </c>
      <c r="R20">
        <v>10</v>
      </c>
      <c r="S20">
        <v>65</v>
      </c>
      <c r="T20">
        <v>56423</v>
      </c>
    </row>
    <row r="21" spans="1:20" outlineLevel="2" x14ac:dyDescent="0.35">
      <c r="A21" t="s">
        <v>26</v>
      </c>
      <c r="B21" t="s">
        <v>27</v>
      </c>
      <c r="C21" t="s">
        <v>38</v>
      </c>
      <c r="D21" t="s">
        <v>39</v>
      </c>
      <c r="E21" s="1">
        <v>2000</v>
      </c>
      <c r="F21" s="2">
        <v>0.75</v>
      </c>
      <c r="G21" s="3">
        <v>0.204110112659</v>
      </c>
      <c r="H21" s="4">
        <v>0.05</v>
      </c>
      <c r="I21" s="1">
        <v>15.31</v>
      </c>
      <c r="J21" s="1">
        <v>3.74</v>
      </c>
      <c r="K21" s="1">
        <v>19.05</v>
      </c>
      <c r="L21" s="5">
        <v>0.51</v>
      </c>
      <c r="M21" s="5">
        <v>2.5500000000000002E-2</v>
      </c>
      <c r="N21" s="1">
        <v>0.49</v>
      </c>
      <c r="O21">
        <v>29</v>
      </c>
      <c r="P21">
        <v>3</v>
      </c>
      <c r="Q21">
        <v>12</v>
      </c>
      <c r="R21">
        <v>10</v>
      </c>
      <c r="S21">
        <v>66</v>
      </c>
      <c r="T21">
        <v>56423</v>
      </c>
    </row>
    <row r="22" spans="1:20" outlineLevel="2" x14ac:dyDescent="0.35">
      <c r="A22" t="s">
        <v>28</v>
      </c>
      <c r="B22" t="s">
        <v>29</v>
      </c>
      <c r="C22" t="s">
        <v>38</v>
      </c>
      <c r="D22" t="s">
        <v>39</v>
      </c>
      <c r="E22" s="1">
        <v>2000</v>
      </c>
      <c r="F22" s="2">
        <v>0.75</v>
      </c>
      <c r="G22" s="3">
        <v>0.204110112659</v>
      </c>
      <c r="H22" s="4">
        <v>0.05</v>
      </c>
      <c r="I22" s="1">
        <v>15.31</v>
      </c>
      <c r="J22" s="1">
        <v>3.74</v>
      </c>
      <c r="K22" s="1">
        <v>19.05</v>
      </c>
      <c r="L22" s="5">
        <v>0.51</v>
      </c>
      <c r="M22" s="5">
        <v>2.5500000000000002E-2</v>
      </c>
      <c r="N22" s="1">
        <v>0.49</v>
      </c>
      <c r="O22">
        <v>29</v>
      </c>
      <c r="P22">
        <v>3</v>
      </c>
      <c r="Q22">
        <v>12</v>
      </c>
      <c r="R22">
        <v>10</v>
      </c>
      <c r="S22">
        <v>67</v>
      </c>
      <c r="T22">
        <v>56423</v>
      </c>
    </row>
    <row r="23" spans="1:20" outlineLevel="2" x14ac:dyDescent="0.35">
      <c r="A23" t="s">
        <v>30</v>
      </c>
      <c r="B23" t="s">
        <v>31</v>
      </c>
      <c r="C23" t="s">
        <v>38</v>
      </c>
      <c r="D23" t="s">
        <v>39</v>
      </c>
      <c r="E23" s="1">
        <v>2000</v>
      </c>
      <c r="F23" s="2">
        <v>0.75</v>
      </c>
      <c r="G23" s="3">
        <v>0.204110112659</v>
      </c>
      <c r="H23" s="4">
        <v>0.03</v>
      </c>
      <c r="I23" s="1">
        <v>9.18</v>
      </c>
      <c r="J23" s="1">
        <v>2.2400000000000002</v>
      </c>
      <c r="K23" s="1">
        <v>11.42</v>
      </c>
      <c r="L23" s="5">
        <v>0.51</v>
      </c>
      <c r="M23" s="5">
        <v>1.5299999999999999E-2</v>
      </c>
      <c r="N23" s="1">
        <v>0.17</v>
      </c>
      <c r="O23">
        <v>29</v>
      </c>
      <c r="P23">
        <v>3</v>
      </c>
      <c r="Q23">
        <v>12</v>
      </c>
      <c r="R23">
        <v>10</v>
      </c>
      <c r="S23">
        <v>69</v>
      </c>
      <c r="T23">
        <v>56423</v>
      </c>
    </row>
    <row r="24" spans="1:20" outlineLevel="2" x14ac:dyDescent="0.35">
      <c r="A24" t="s">
        <v>32</v>
      </c>
      <c r="B24" t="s">
        <v>33</v>
      </c>
      <c r="C24" t="s">
        <v>38</v>
      </c>
      <c r="D24" t="s">
        <v>39</v>
      </c>
      <c r="E24" s="1">
        <v>2000</v>
      </c>
      <c r="F24" s="2">
        <v>0.75</v>
      </c>
      <c r="G24" s="3">
        <v>0.204110112659</v>
      </c>
      <c r="H24" s="4">
        <v>0.03</v>
      </c>
      <c r="I24" s="1">
        <v>9.18</v>
      </c>
      <c r="J24" s="1">
        <v>2.2400000000000002</v>
      </c>
      <c r="K24" s="1">
        <v>11.42</v>
      </c>
      <c r="L24" s="5">
        <v>0.51</v>
      </c>
      <c r="M24" s="5">
        <v>1.5299999999999999E-2</v>
      </c>
      <c r="N24" s="1">
        <v>0.17</v>
      </c>
      <c r="O24">
        <v>29</v>
      </c>
      <c r="P24">
        <v>3</v>
      </c>
      <c r="Q24">
        <v>12</v>
      </c>
      <c r="R24">
        <v>10</v>
      </c>
      <c r="S24">
        <v>70</v>
      </c>
      <c r="T24">
        <v>56423</v>
      </c>
    </row>
    <row r="25" spans="1:20" outlineLevel="2" x14ac:dyDescent="0.35">
      <c r="A25" t="s">
        <v>34</v>
      </c>
      <c r="B25" t="s">
        <v>35</v>
      </c>
      <c r="C25" t="s">
        <v>38</v>
      </c>
      <c r="D25" t="s">
        <v>39</v>
      </c>
      <c r="E25" s="1">
        <v>2000</v>
      </c>
      <c r="F25" s="2">
        <v>0.75</v>
      </c>
      <c r="G25" s="3">
        <v>0.204110112659</v>
      </c>
      <c r="H25" s="4">
        <v>0.1</v>
      </c>
      <c r="I25" s="1">
        <v>30.62</v>
      </c>
      <c r="J25" s="1">
        <v>7.48</v>
      </c>
      <c r="K25" s="1">
        <v>38.1</v>
      </c>
      <c r="L25" s="5">
        <v>0.48</v>
      </c>
      <c r="M25" s="5">
        <v>4.8000000000000001E-2</v>
      </c>
      <c r="N25" s="1">
        <v>1.83</v>
      </c>
      <c r="O25">
        <v>29</v>
      </c>
      <c r="P25">
        <v>3</v>
      </c>
      <c r="Q25">
        <v>12</v>
      </c>
      <c r="R25">
        <v>10</v>
      </c>
      <c r="S25">
        <v>71</v>
      </c>
      <c r="T25">
        <v>56423</v>
      </c>
    </row>
    <row r="26" spans="1:20" outlineLevel="2" x14ac:dyDescent="0.35">
      <c r="H26" s="7">
        <f>SUBTOTAL(9,H20:H25)</f>
        <v>0.41000000000000003</v>
      </c>
      <c r="I26" s="8">
        <f>SUBTOTAL(9,I20:I25)</f>
        <v>125.52000000000001</v>
      </c>
      <c r="J26" s="8">
        <f>SUBTOTAL(9,J20:J25)</f>
        <v>30.660000000000007</v>
      </c>
      <c r="K26" s="8">
        <f>SUBTOTAL(9,K20:K25)</f>
        <v>156.18</v>
      </c>
    </row>
    <row r="27" spans="1:20" outlineLevel="1" x14ac:dyDescent="0.35">
      <c r="A27" s="6" t="s">
        <v>40</v>
      </c>
      <c r="E27"/>
      <c r="F27"/>
      <c r="G27"/>
      <c r="H27"/>
      <c r="I27"/>
      <c r="J27"/>
      <c r="K27"/>
      <c r="L27"/>
      <c r="M27"/>
      <c r="N27"/>
    </row>
    <row r="28" spans="1:20" outlineLevel="2" x14ac:dyDescent="0.35">
      <c r="A28" t="s">
        <v>22</v>
      </c>
      <c r="B28" t="s">
        <v>23</v>
      </c>
      <c r="C28" t="s">
        <v>38</v>
      </c>
      <c r="D28" t="s">
        <v>39</v>
      </c>
      <c r="E28" s="1">
        <v>2000</v>
      </c>
      <c r="F28" s="2">
        <v>0.75</v>
      </c>
      <c r="G28" s="3">
        <v>0.204110112659</v>
      </c>
      <c r="H28" s="4">
        <v>0.15</v>
      </c>
      <c r="I28" s="1">
        <v>45.92</v>
      </c>
      <c r="J28" s="1">
        <v>11.22</v>
      </c>
      <c r="K28" s="1">
        <v>57.14</v>
      </c>
      <c r="L28" s="5">
        <v>0.51</v>
      </c>
      <c r="M28" s="5">
        <v>7.6499999999999999E-2</v>
      </c>
      <c r="N28" s="1">
        <v>4.37</v>
      </c>
      <c r="O28">
        <v>29</v>
      </c>
      <c r="P28">
        <v>3</v>
      </c>
      <c r="Q28">
        <v>12</v>
      </c>
      <c r="R28">
        <v>10</v>
      </c>
      <c r="S28">
        <v>65</v>
      </c>
      <c r="T28">
        <v>56424</v>
      </c>
    </row>
    <row r="29" spans="1:20" outlineLevel="2" x14ac:dyDescent="0.35">
      <c r="A29" t="s">
        <v>26</v>
      </c>
      <c r="B29" t="s">
        <v>27</v>
      </c>
      <c r="C29" t="s">
        <v>38</v>
      </c>
      <c r="D29" t="s">
        <v>39</v>
      </c>
      <c r="E29" s="1">
        <v>2000</v>
      </c>
      <c r="F29" s="2">
        <v>0.75</v>
      </c>
      <c r="G29" s="3">
        <v>0.204110112659</v>
      </c>
      <c r="H29" s="4">
        <v>0.05</v>
      </c>
      <c r="I29" s="1">
        <v>15.31</v>
      </c>
      <c r="J29" s="1">
        <v>3.74</v>
      </c>
      <c r="K29" s="1">
        <v>19.05</v>
      </c>
      <c r="L29" s="5">
        <v>0.51</v>
      </c>
      <c r="M29" s="5">
        <v>2.5500000000000002E-2</v>
      </c>
      <c r="N29" s="1">
        <v>0.49</v>
      </c>
      <c r="O29">
        <v>29</v>
      </c>
      <c r="P29">
        <v>3</v>
      </c>
      <c r="Q29">
        <v>12</v>
      </c>
      <c r="R29">
        <v>10</v>
      </c>
      <c r="S29">
        <v>66</v>
      </c>
      <c r="T29">
        <v>56424</v>
      </c>
    </row>
    <row r="30" spans="1:20" outlineLevel="2" x14ac:dyDescent="0.35">
      <c r="A30" t="s">
        <v>28</v>
      </c>
      <c r="B30" t="s">
        <v>29</v>
      </c>
      <c r="C30" t="s">
        <v>38</v>
      </c>
      <c r="D30" t="s">
        <v>39</v>
      </c>
      <c r="E30" s="1">
        <v>2000</v>
      </c>
      <c r="F30" s="2">
        <v>0.75</v>
      </c>
      <c r="G30" s="3">
        <v>0.204110112659</v>
      </c>
      <c r="H30" s="4">
        <v>0.05</v>
      </c>
      <c r="I30" s="1">
        <v>15.31</v>
      </c>
      <c r="J30" s="1">
        <v>3.74</v>
      </c>
      <c r="K30" s="1">
        <v>19.05</v>
      </c>
      <c r="L30" s="5">
        <v>0.51</v>
      </c>
      <c r="M30" s="5">
        <v>2.5500000000000002E-2</v>
      </c>
      <c r="N30" s="1">
        <v>0.49</v>
      </c>
      <c r="O30">
        <v>29</v>
      </c>
      <c r="P30">
        <v>3</v>
      </c>
      <c r="Q30">
        <v>12</v>
      </c>
      <c r="R30">
        <v>10</v>
      </c>
      <c r="S30">
        <v>67</v>
      </c>
      <c r="T30">
        <v>56424</v>
      </c>
    </row>
    <row r="31" spans="1:20" outlineLevel="2" x14ac:dyDescent="0.35">
      <c r="A31" t="s">
        <v>30</v>
      </c>
      <c r="B31" t="s">
        <v>31</v>
      </c>
      <c r="C31" t="s">
        <v>38</v>
      </c>
      <c r="D31" t="s">
        <v>39</v>
      </c>
      <c r="E31" s="1">
        <v>2000</v>
      </c>
      <c r="F31" s="2">
        <v>0.75</v>
      </c>
      <c r="G31" s="3">
        <v>0.204110112659</v>
      </c>
      <c r="H31" s="4">
        <v>0.03</v>
      </c>
      <c r="I31" s="1">
        <v>9.18</v>
      </c>
      <c r="J31" s="1">
        <v>2.2400000000000002</v>
      </c>
      <c r="K31" s="1">
        <v>11.42</v>
      </c>
      <c r="L31" s="5">
        <v>0.51</v>
      </c>
      <c r="M31" s="5">
        <v>1.5299999999999999E-2</v>
      </c>
      <c r="N31" s="1">
        <v>0.17</v>
      </c>
      <c r="O31">
        <v>29</v>
      </c>
      <c r="P31">
        <v>3</v>
      </c>
      <c r="Q31">
        <v>12</v>
      </c>
      <c r="R31">
        <v>10</v>
      </c>
      <c r="S31">
        <v>69</v>
      </c>
      <c r="T31">
        <v>56424</v>
      </c>
    </row>
    <row r="32" spans="1:20" outlineLevel="2" x14ac:dyDescent="0.35">
      <c r="A32" t="s">
        <v>32</v>
      </c>
      <c r="B32" t="s">
        <v>33</v>
      </c>
      <c r="C32" t="s">
        <v>38</v>
      </c>
      <c r="D32" t="s">
        <v>39</v>
      </c>
      <c r="E32" s="1">
        <v>2000</v>
      </c>
      <c r="F32" s="2">
        <v>0.75</v>
      </c>
      <c r="G32" s="3">
        <v>0.204110112659</v>
      </c>
      <c r="H32" s="4">
        <v>0.03</v>
      </c>
      <c r="I32" s="1">
        <v>9.18</v>
      </c>
      <c r="J32" s="1">
        <v>2.2400000000000002</v>
      </c>
      <c r="K32" s="1">
        <v>11.42</v>
      </c>
      <c r="L32" s="5">
        <v>0.51</v>
      </c>
      <c r="M32" s="5">
        <v>1.5299999999999999E-2</v>
      </c>
      <c r="N32" s="1">
        <v>0.17</v>
      </c>
      <c r="O32">
        <v>29</v>
      </c>
      <c r="P32">
        <v>3</v>
      </c>
      <c r="Q32">
        <v>12</v>
      </c>
      <c r="R32">
        <v>10</v>
      </c>
      <c r="S32">
        <v>70</v>
      </c>
      <c r="T32">
        <v>56424</v>
      </c>
    </row>
    <row r="33" spans="1:20" outlineLevel="2" x14ac:dyDescent="0.35">
      <c r="A33" t="s">
        <v>34</v>
      </c>
      <c r="B33" t="s">
        <v>35</v>
      </c>
      <c r="C33" t="s">
        <v>38</v>
      </c>
      <c r="D33" t="s">
        <v>39</v>
      </c>
      <c r="E33" s="1">
        <v>2000</v>
      </c>
      <c r="F33" s="2">
        <v>0.75</v>
      </c>
      <c r="G33" s="3">
        <v>0.204110112659</v>
      </c>
      <c r="H33" s="4">
        <v>0.1</v>
      </c>
      <c r="I33" s="1">
        <v>30.62</v>
      </c>
      <c r="J33" s="1">
        <v>7.48</v>
      </c>
      <c r="K33" s="1">
        <v>38.1</v>
      </c>
      <c r="L33" s="5">
        <v>0.48</v>
      </c>
      <c r="M33" s="5">
        <v>4.8000000000000001E-2</v>
      </c>
      <c r="N33" s="1">
        <v>1.83</v>
      </c>
      <c r="O33">
        <v>29</v>
      </c>
      <c r="P33">
        <v>3</v>
      </c>
      <c r="Q33">
        <v>12</v>
      </c>
      <c r="R33">
        <v>10</v>
      </c>
      <c r="S33">
        <v>71</v>
      </c>
      <c r="T33">
        <v>56424</v>
      </c>
    </row>
    <row r="34" spans="1:20" outlineLevel="2" x14ac:dyDescent="0.35">
      <c r="H34" s="7">
        <f>SUBTOTAL(9,H28:H33)</f>
        <v>0.41000000000000003</v>
      </c>
      <c r="I34" s="8">
        <f>SUBTOTAL(9,I28:I33)</f>
        <v>125.52000000000001</v>
      </c>
      <c r="J34" s="8">
        <f>SUBTOTAL(9,J28:J33)</f>
        <v>30.660000000000007</v>
      </c>
      <c r="K34" s="8">
        <f>SUBTOTAL(9,K28:K33)</f>
        <v>156.18</v>
      </c>
    </row>
    <row r="35" spans="1:20" outlineLevel="1" x14ac:dyDescent="0.35">
      <c r="A35" s="6" t="s">
        <v>41</v>
      </c>
      <c r="E35"/>
      <c r="F35"/>
      <c r="G35"/>
      <c r="H35"/>
      <c r="I35"/>
      <c r="J35"/>
      <c r="K35"/>
      <c r="L35"/>
      <c r="M35"/>
      <c r="N35"/>
    </row>
    <row r="36" spans="1:20" outlineLevel="2" x14ac:dyDescent="0.35">
      <c r="A36" t="s">
        <v>22</v>
      </c>
      <c r="B36" t="s">
        <v>23</v>
      </c>
      <c r="C36" t="s">
        <v>38</v>
      </c>
      <c r="D36" t="s">
        <v>39</v>
      </c>
      <c r="E36" s="1">
        <v>2000</v>
      </c>
      <c r="F36" s="2">
        <v>0.85</v>
      </c>
      <c r="G36" s="3">
        <v>0.204110112659</v>
      </c>
      <c r="H36" s="4">
        <v>0.15</v>
      </c>
      <c r="I36" s="1">
        <v>52.05</v>
      </c>
      <c r="J36" s="1">
        <v>12.72</v>
      </c>
      <c r="K36" s="1">
        <v>64.77</v>
      </c>
      <c r="L36" s="5">
        <v>0.51</v>
      </c>
      <c r="M36" s="5">
        <v>7.6499999999999999E-2</v>
      </c>
      <c r="N36" s="1">
        <v>4.95</v>
      </c>
      <c r="O36">
        <v>30</v>
      </c>
      <c r="P36">
        <v>3</v>
      </c>
      <c r="Q36">
        <v>12</v>
      </c>
      <c r="R36">
        <v>10</v>
      </c>
      <c r="S36">
        <v>65</v>
      </c>
      <c r="T36">
        <v>56425</v>
      </c>
    </row>
    <row r="37" spans="1:20" outlineLevel="2" x14ac:dyDescent="0.35">
      <c r="A37" t="s">
        <v>26</v>
      </c>
      <c r="B37" t="s">
        <v>27</v>
      </c>
      <c r="C37" t="s">
        <v>38</v>
      </c>
      <c r="D37" t="s">
        <v>39</v>
      </c>
      <c r="E37" s="1">
        <v>2000</v>
      </c>
      <c r="F37" s="2">
        <v>0.85</v>
      </c>
      <c r="G37" s="3">
        <v>0.204110112659</v>
      </c>
      <c r="H37" s="4">
        <v>0.05</v>
      </c>
      <c r="I37" s="1">
        <v>17.350000000000001</v>
      </c>
      <c r="J37" s="1">
        <v>4.24</v>
      </c>
      <c r="K37" s="1">
        <v>21.590000000000003</v>
      </c>
      <c r="L37" s="5">
        <v>0.51</v>
      </c>
      <c r="M37" s="5">
        <v>2.5500000000000002E-2</v>
      </c>
      <c r="N37" s="1">
        <v>0.55000000000000004</v>
      </c>
      <c r="O37">
        <v>30</v>
      </c>
      <c r="P37">
        <v>3</v>
      </c>
      <c r="Q37">
        <v>12</v>
      </c>
      <c r="R37">
        <v>10</v>
      </c>
      <c r="S37">
        <v>66</v>
      </c>
      <c r="T37">
        <v>56425</v>
      </c>
    </row>
    <row r="38" spans="1:20" outlineLevel="2" x14ac:dyDescent="0.35">
      <c r="A38" t="s">
        <v>28</v>
      </c>
      <c r="B38" t="s">
        <v>29</v>
      </c>
      <c r="C38" t="s">
        <v>38</v>
      </c>
      <c r="D38" t="s">
        <v>39</v>
      </c>
      <c r="E38" s="1">
        <v>2000</v>
      </c>
      <c r="F38" s="2">
        <v>0.85</v>
      </c>
      <c r="G38" s="3">
        <v>0.204110112659</v>
      </c>
      <c r="H38" s="4">
        <v>0.05</v>
      </c>
      <c r="I38" s="1">
        <v>17.350000000000001</v>
      </c>
      <c r="J38" s="1">
        <v>4.24</v>
      </c>
      <c r="K38" s="1">
        <v>21.590000000000003</v>
      </c>
      <c r="L38" s="5">
        <v>0.51</v>
      </c>
      <c r="M38" s="5">
        <v>2.5500000000000002E-2</v>
      </c>
      <c r="N38" s="1">
        <v>0.55000000000000004</v>
      </c>
      <c r="O38">
        <v>30</v>
      </c>
      <c r="P38">
        <v>3</v>
      </c>
      <c r="Q38">
        <v>12</v>
      </c>
      <c r="R38">
        <v>10</v>
      </c>
      <c r="S38">
        <v>67</v>
      </c>
      <c r="T38">
        <v>56425</v>
      </c>
    </row>
    <row r="39" spans="1:20" outlineLevel="2" x14ac:dyDescent="0.35">
      <c r="A39" t="s">
        <v>30</v>
      </c>
      <c r="B39" t="s">
        <v>31</v>
      </c>
      <c r="C39" t="s">
        <v>38</v>
      </c>
      <c r="D39" t="s">
        <v>39</v>
      </c>
      <c r="E39" s="1">
        <v>2000</v>
      </c>
      <c r="F39" s="2">
        <v>0.85</v>
      </c>
      <c r="G39" s="3">
        <v>0.204110112659</v>
      </c>
      <c r="H39" s="4">
        <v>0.03</v>
      </c>
      <c r="I39" s="1">
        <v>10.41</v>
      </c>
      <c r="J39" s="1">
        <v>2.54</v>
      </c>
      <c r="K39" s="1">
        <v>12.95</v>
      </c>
      <c r="L39" s="5">
        <v>0.51</v>
      </c>
      <c r="M39" s="5">
        <v>1.5299999999999999E-2</v>
      </c>
      <c r="N39" s="1">
        <v>0.2</v>
      </c>
      <c r="O39">
        <v>30</v>
      </c>
      <c r="P39">
        <v>3</v>
      </c>
      <c r="Q39">
        <v>12</v>
      </c>
      <c r="R39">
        <v>10</v>
      </c>
      <c r="S39">
        <v>69</v>
      </c>
      <c r="T39">
        <v>56425</v>
      </c>
    </row>
    <row r="40" spans="1:20" outlineLevel="2" x14ac:dyDescent="0.35">
      <c r="A40" t="s">
        <v>32</v>
      </c>
      <c r="B40" t="s">
        <v>33</v>
      </c>
      <c r="C40" t="s">
        <v>38</v>
      </c>
      <c r="D40" t="s">
        <v>39</v>
      </c>
      <c r="E40" s="1">
        <v>2000</v>
      </c>
      <c r="F40" s="2">
        <v>0.85</v>
      </c>
      <c r="G40" s="3">
        <v>0.204110112659</v>
      </c>
      <c r="H40" s="4">
        <v>0.03</v>
      </c>
      <c r="I40" s="1">
        <v>10.41</v>
      </c>
      <c r="J40" s="1">
        <v>2.54</v>
      </c>
      <c r="K40" s="1">
        <v>12.95</v>
      </c>
      <c r="L40" s="5">
        <v>0.51</v>
      </c>
      <c r="M40" s="5">
        <v>1.5299999999999999E-2</v>
      </c>
      <c r="N40" s="1">
        <v>0.2</v>
      </c>
      <c r="O40">
        <v>30</v>
      </c>
      <c r="P40">
        <v>3</v>
      </c>
      <c r="Q40">
        <v>12</v>
      </c>
      <c r="R40">
        <v>10</v>
      </c>
      <c r="S40">
        <v>70</v>
      </c>
      <c r="T40">
        <v>56425</v>
      </c>
    </row>
    <row r="41" spans="1:20" outlineLevel="2" x14ac:dyDescent="0.35">
      <c r="A41" t="s">
        <v>34</v>
      </c>
      <c r="B41" t="s">
        <v>35</v>
      </c>
      <c r="C41" t="s">
        <v>38</v>
      </c>
      <c r="D41" t="s">
        <v>39</v>
      </c>
      <c r="E41" s="1">
        <v>2000</v>
      </c>
      <c r="F41" s="2">
        <v>0.85</v>
      </c>
      <c r="G41" s="3">
        <v>0.204110112659</v>
      </c>
      <c r="H41" s="4">
        <v>0.1</v>
      </c>
      <c r="I41" s="1">
        <v>34.700000000000003</v>
      </c>
      <c r="J41" s="1">
        <v>8.48</v>
      </c>
      <c r="K41" s="1">
        <v>43.180000000000007</v>
      </c>
      <c r="L41" s="5">
        <v>0.48</v>
      </c>
      <c r="M41" s="5">
        <v>4.8000000000000001E-2</v>
      </c>
      <c r="N41" s="1">
        <v>2.0699999999999998</v>
      </c>
      <c r="O41">
        <v>30</v>
      </c>
      <c r="P41">
        <v>3</v>
      </c>
      <c r="Q41">
        <v>12</v>
      </c>
      <c r="R41">
        <v>10</v>
      </c>
      <c r="S41">
        <v>71</v>
      </c>
      <c r="T41">
        <v>56425</v>
      </c>
    </row>
    <row r="42" spans="1:20" outlineLevel="2" x14ac:dyDescent="0.35">
      <c r="H42" s="7">
        <f>SUBTOTAL(9,H36:H41)</f>
        <v>0.41000000000000003</v>
      </c>
      <c r="I42" s="8">
        <f>SUBTOTAL(9,I36:I41)</f>
        <v>142.26999999999998</v>
      </c>
      <c r="J42" s="8">
        <f>SUBTOTAL(9,J36:J41)</f>
        <v>34.760000000000005</v>
      </c>
      <c r="K42" s="8">
        <f>SUBTOTAL(9,K36:K41)</f>
        <v>177.03</v>
      </c>
    </row>
    <row r="43" spans="1:20" outlineLevel="1" x14ac:dyDescent="0.35">
      <c r="A43" s="6" t="s">
        <v>42</v>
      </c>
      <c r="E43"/>
      <c r="F43"/>
      <c r="G43"/>
      <c r="H43"/>
      <c r="I43"/>
      <c r="J43"/>
      <c r="K43"/>
      <c r="L43"/>
      <c r="M43"/>
      <c r="N43"/>
    </row>
    <row r="44" spans="1:20" outlineLevel="2" x14ac:dyDescent="0.35">
      <c r="A44" t="s">
        <v>22</v>
      </c>
      <c r="B44" t="s">
        <v>23</v>
      </c>
      <c r="C44" t="s">
        <v>38</v>
      </c>
      <c r="D44" t="s">
        <v>39</v>
      </c>
      <c r="E44" s="1">
        <v>2000</v>
      </c>
      <c r="F44" s="2">
        <v>0.85</v>
      </c>
      <c r="G44" s="3">
        <v>0.204110112659</v>
      </c>
      <c r="H44" s="4">
        <v>0.15</v>
      </c>
      <c r="I44" s="1">
        <v>52.05</v>
      </c>
      <c r="J44" s="1">
        <v>12.72</v>
      </c>
      <c r="K44" s="1">
        <v>64.77</v>
      </c>
      <c r="L44" s="5">
        <v>0.51</v>
      </c>
      <c r="M44" s="5">
        <v>7.6499999999999999E-2</v>
      </c>
      <c r="N44" s="1">
        <v>4.95</v>
      </c>
      <c r="O44">
        <v>30</v>
      </c>
      <c r="P44">
        <v>3</v>
      </c>
      <c r="Q44">
        <v>12</v>
      </c>
      <c r="R44">
        <v>10</v>
      </c>
      <c r="S44">
        <v>65</v>
      </c>
      <c r="T44">
        <v>56426</v>
      </c>
    </row>
    <row r="45" spans="1:20" outlineLevel="2" x14ac:dyDescent="0.35">
      <c r="A45" t="s">
        <v>26</v>
      </c>
      <c r="B45" t="s">
        <v>27</v>
      </c>
      <c r="C45" t="s">
        <v>38</v>
      </c>
      <c r="D45" t="s">
        <v>39</v>
      </c>
      <c r="E45" s="1">
        <v>2000</v>
      </c>
      <c r="F45" s="2">
        <v>0.85</v>
      </c>
      <c r="G45" s="3">
        <v>0.204110112659</v>
      </c>
      <c r="H45" s="4">
        <v>0.05</v>
      </c>
      <c r="I45" s="1">
        <v>17.350000000000001</v>
      </c>
      <c r="J45" s="1">
        <v>4.24</v>
      </c>
      <c r="K45" s="1">
        <v>21.590000000000003</v>
      </c>
      <c r="L45" s="5">
        <v>0.51</v>
      </c>
      <c r="M45" s="5">
        <v>2.5500000000000002E-2</v>
      </c>
      <c r="N45" s="1">
        <v>0.55000000000000004</v>
      </c>
      <c r="O45">
        <v>30</v>
      </c>
      <c r="P45">
        <v>3</v>
      </c>
      <c r="Q45">
        <v>12</v>
      </c>
      <c r="R45">
        <v>10</v>
      </c>
      <c r="S45">
        <v>66</v>
      </c>
      <c r="T45">
        <v>56426</v>
      </c>
    </row>
    <row r="46" spans="1:20" outlineLevel="2" x14ac:dyDescent="0.35">
      <c r="A46" t="s">
        <v>28</v>
      </c>
      <c r="B46" t="s">
        <v>29</v>
      </c>
      <c r="C46" t="s">
        <v>38</v>
      </c>
      <c r="D46" t="s">
        <v>39</v>
      </c>
      <c r="E46" s="1">
        <v>2000</v>
      </c>
      <c r="F46" s="2">
        <v>0.85</v>
      </c>
      <c r="G46" s="3">
        <v>0.204110112659</v>
      </c>
      <c r="H46" s="4">
        <v>0.05</v>
      </c>
      <c r="I46" s="1">
        <v>17.350000000000001</v>
      </c>
      <c r="J46" s="1">
        <v>4.24</v>
      </c>
      <c r="K46" s="1">
        <v>21.590000000000003</v>
      </c>
      <c r="L46" s="5">
        <v>0.51</v>
      </c>
      <c r="M46" s="5">
        <v>2.5500000000000002E-2</v>
      </c>
      <c r="N46" s="1">
        <v>0.55000000000000004</v>
      </c>
      <c r="O46">
        <v>30</v>
      </c>
      <c r="P46">
        <v>3</v>
      </c>
      <c r="Q46">
        <v>12</v>
      </c>
      <c r="R46">
        <v>10</v>
      </c>
      <c r="S46">
        <v>67</v>
      </c>
      <c r="T46">
        <v>56426</v>
      </c>
    </row>
    <row r="47" spans="1:20" outlineLevel="2" x14ac:dyDescent="0.35">
      <c r="A47" t="s">
        <v>30</v>
      </c>
      <c r="B47" t="s">
        <v>31</v>
      </c>
      <c r="C47" t="s">
        <v>38</v>
      </c>
      <c r="D47" t="s">
        <v>39</v>
      </c>
      <c r="E47" s="1">
        <v>2000</v>
      </c>
      <c r="F47" s="2">
        <v>0.85</v>
      </c>
      <c r="G47" s="3">
        <v>0.204110112659</v>
      </c>
      <c r="H47" s="4">
        <v>0.03</v>
      </c>
      <c r="I47" s="1">
        <v>10.41</v>
      </c>
      <c r="J47" s="1">
        <v>2.54</v>
      </c>
      <c r="K47" s="1">
        <v>12.95</v>
      </c>
      <c r="L47" s="5">
        <v>0.51</v>
      </c>
      <c r="M47" s="5">
        <v>1.5299999999999999E-2</v>
      </c>
      <c r="N47" s="1">
        <v>0.2</v>
      </c>
      <c r="O47">
        <v>30</v>
      </c>
      <c r="P47">
        <v>3</v>
      </c>
      <c r="Q47">
        <v>12</v>
      </c>
      <c r="R47">
        <v>10</v>
      </c>
      <c r="S47">
        <v>69</v>
      </c>
      <c r="T47">
        <v>56426</v>
      </c>
    </row>
    <row r="48" spans="1:20" outlineLevel="2" x14ac:dyDescent="0.35">
      <c r="A48" t="s">
        <v>32</v>
      </c>
      <c r="B48" t="s">
        <v>33</v>
      </c>
      <c r="C48" t="s">
        <v>38</v>
      </c>
      <c r="D48" t="s">
        <v>39</v>
      </c>
      <c r="E48" s="1">
        <v>2000</v>
      </c>
      <c r="F48" s="2">
        <v>0.85</v>
      </c>
      <c r="G48" s="3">
        <v>0.204110112659</v>
      </c>
      <c r="H48" s="4">
        <v>0.03</v>
      </c>
      <c r="I48" s="1">
        <v>10.41</v>
      </c>
      <c r="J48" s="1">
        <v>2.54</v>
      </c>
      <c r="K48" s="1">
        <v>12.95</v>
      </c>
      <c r="L48" s="5">
        <v>0.51</v>
      </c>
      <c r="M48" s="5">
        <v>1.5299999999999999E-2</v>
      </c>
      <c r="N48" s="1">
        <v>0.2</v>
      </c>
      <c r="O48">
        <v>30</v>
      </c>
      <c r="P48">
        <v>3</v>
      </c>
      <c r="Q48">
        <v>12</v>
      </c>
      <c r="R48">
        <v>10</v>
      </c>
      <c r="S48">
        <v>70</v>
      </c>
      <c r="T48">
        <v>56426</v>
      </c>
    </row>
    <row r="49" spans="1:20" outlineLevel="2" x14ac:dyDescent="0.35">
      <c r="A49" t="s">
        <v>34</v>
      </c>
      <c r="B49" t="s">
        <v>35</v>
      </c>
      <c r="C49" t="s">
        <v>38</v>
      </c>
      <c r="D49" t="s">
        <v>39</v>
      </c>
      <c r="E49" s="1">
        <v>2000</v>
      </c>
      <c r="F49" s="2">
        <v>0.85</v>
      </c>
      <c r="G49" s="3">
        <v>0.204110112659</v>
      </c>
      <c r="H49" s="4">
        <v>0.1</v>
      </c>
      <c r="I49" s="1">
        <v>34.700000000000003</v>
      </c>
      <c r="J49" s="1">
        <v>8.48</v>
      </c>
      <c r="K49" s="1">
        <v>43.180000000000007</v>
      </c>
      <c r="L49" s="5">
        <v>0.48</v>
      </c>
      <c r="M49" s="5">
        <v>4.8000000000000001E-2</v>
      </c>
      <c r="N49" s="1">
        <v>2.0699999999999998</v>
      </c>
      <c r="O49">
        <v>30</v>
      </c>
      <c r="P49">
        <v>3</v>
      </c>
      <c r="Q49">
        <v>12</v>
      </c>
      <c r="R49">
        <v>10</v>
      </c>
      <c r="S49">
        <v>71</v>
      </c>
      <c r="T49">
        <v>56426</v>
      </c>
    </row>
    <row r="50" spans="1:20" outlineLevel="2" x14ac:dyDescent="0.35">
      <c r="H50" s="7">
        <f>SUBTOTAL(9,H44:H49)</f>
        <v>0.41000000000000003</v>
      </c>
      <c r="I50" s="8">
        <f>SUBTOTAL(9,I44:I49)</f>
        <v>142.26999999999998</v>
      </c>
      <c r="J50" s="8">
        <f>SUBTOTAL(9,J44:J49)</f>
        <v>34.760000000000005</v>
      </c>
      <c r="K50" s="8">
        <f>SUBTOTAL(9,K44:K49)</f>
        <v>177.03</v>
      </c>
    </row>
    <row r="51" spans="1:20" outlineLevel="1" x14ac:dyDescent="0.35">
      <c r="A51" s="6" t="s">
        <v>43</v>
      </c>
      <c r="E51"/>
      <c r="F51"/>
      <c r="G51"/>
      <c r="H51"/>
      <c r="I51"/>
      <c r="J51"/>
      <c r="K51"/>
      <c r="L51"/>
      <c r="M51"/>
      <c r="N51"/>
    </row>
    <row r="52" spans="1:20" outlineLevel="2" x14ac:dyDescent="0.35">
      <c r="A52" t="s">
        <v>22</v>
      </c>
      <c r="B52" t="s">
        <v>23</v>
      </c>
      <c r="C52" t="s">
        <v>44</v>
      </c>
      <c r="D52" t="s">
        <v>39</v>
      </c>
      <c r="E52" s="1">
        <v>2000</v>
      </c>
      <c r="F52" s="2">
        <v>1.1499999999999999</v>
      </c>
      <c r="G52" s="3">
        <v>0.204110112659</v>
      </c>
      <c r="H52" s="4">
        <v>0.15</v>
      </c>
      <c r="I52" s="1">
        <v>70.42</v>
      </c>
      <c r="J52" s="1">
        <v>17.21</v>
      </c>
      <c r="K52" s="1">
        <v>87.63</v>
      </c>
      <c r="L52" s="5">
        <v>0.51</v>
      </c>
      <c r="M52" s="5">
        <v>7.6499999999999999E-2</v>
      </c>
      <c r="N52" s="1">
        <v>6.7</v>
      </c>
      <c r="O52">
        <v>31</v>
      </c>
      <c r="P52">
        <v>3</v>
      </c>
      <c r="Q52">
        <v>13</v>
      </c>
      <c r="R52">
        <v>10</v>
      </c>
      <c r="S52">
        <v>65</v>
      </c>
      <c r="T52">
        <v>56427</v>
      </c>
    </row>
    <row r="53" spans="1:20" outlineLevel="2" x14ac:dyDescent="0.35">
      <c r="A53" t="s">
        <v>26</v>
      </c>
      <c r="B53" t="s">
        <v>27</v>
      </c>
      <c r="C53" t="s">
        <v>44</v>
      </c>
      <c r="D53" t="s">
        <v>39</v>
      </c>
      <c r="E53" s="1">
        <v>2000</v>
      </c>
      <c r="F53" s="2">
        <v>1.1499999999999999</v>
      </c>
      <c r="G53" s="3">
        <v>0.204110112659</v>
      </c>
      <c r="H53" s="4">
        <v>0.05</v>
      </c>
      <c r="I53" s="1">
        <v>23.47</v>
      </c>
      <c r="J53" s="1">
        <v>5.74</v>
      </c>
      <c r="K53" s="1">
        <v>29.21</v>
      </c>
      <c r="L53" s="5">
        <v>0.51</v>
      </c>
      <c r="M53" s="5">
        <v>2.5500000000000002E-2</v>
      </c>
      <c r="N53" s="1">
        <v>0.74</v>
      </c>
      <c r="O53">
        <v>31</v>
      </c>
      <c r="P53">
        <v>3</v>
      </c>
      <c r="Q53">
        <v>13</v>
      </c>
      <c r="R53">
        <v>10</v>
      </c>
      <c r="S53">
        <v>66</v>
      </c>
      <c r="T53">
        <v>56427</v>
      </c>
    </row>
    <row r="54" spans="1:20" outlineLevel="2" x14ac:dyDescent="0.35">
      <c r="A54" t="s">
        <v>28</v>
      </c>
      <c r="B54" t="s">
        <v>29</v>
      </c>
      <c r="C54" t="s">
        <v>44</v>
      </c>
      <c r="D54" t="s">
        <v>39</v>
      </c>
      <c r="E54" s="1">
        <v>2000</v>
      </c>
      <c r="F54" s="2">
        <v>1.1499999999999999</v>
      </c>
      <c r="G54" s="3">
        <v>0.204110112659</v>
      </c>
      <c r="H54" s="4">
        <v>0.05</v>
      </c>
      <c r="I54" s="1">
        <v>23.47</v>
      </c>
      <c r="J54" s="1">
        <v>5.74</v>
      </c>
      <c r="K54" s="1">
        <v>29.21</v>
      </c>
      <c r="L54" s="5">
        <v>0.51</v>
      </c>
      <c r="M54" s="5">
        <v>2.5500000000000002E-2</v>
      </c>
      <c r="N54" s="1">
        <v>0.74</v>
      </c>
      <c r="O54">
        <v>31</v>
      </c>
      <c r="P54">
        <v>3</v>
      </c>
      <c r="Q54">
        <v>13</v>
      </c>
      <c r="R54">
        <v>10</v>
      </c>
      <c r="S54">
        <v>67</v>
      </c>
      <c r="T54">
        <v>56427</v>
      </c>
    </row>
    <row r="55" spans="1:20" outlineLevel="2" x14ac:dyDescent="0.35">
      <c r="A55" t="s">
        <v>30</v>
      </c>
      <c r="B55" t="s">
        <v>31</v>
      </c>
      <c r="C55" t="s">
        <v>44</v>
      </c>
      <c r="D55" t="s">
        <v>39</v>
      </c>
      <c r="E55" s="1">
        <v>2000</v>
      </c>
      <c r="F55" s="2">
        <v>1.1499999999999999</v>
      </c>
      <c r="G55" s="3">
        <v>0.204110112659</v>
      </c>
      <c r="H55" s="4">
        <v>0.03</v>
      </c>
      <c r="I55" s="1">
        <v>14.08</v>
      </c>
      <c r="J55" s="1">
        <v>3.44</v>
      </c>
      <c r="K55" s="1">
        <v>17.52</v>
      </c>
      <c r="L55" s="5">
        <v>0.51</v>
      </c>
      <c r="M55" s="5">
        <v>1.5299999999999999E-2</v>
      </c>
      <c r="N55" s="1">
        <v>0.27</v>
      </c>
      <c r="O55">
        <v>31</v>
      </c>
      <c r="P55">
        <v>3</v>
      </c>
      <c r="Q55">
        <v>13</v>
      </c>
      <c r="R55">
        <v>10</v>
      </c>
      <c r="S55">
        <v>69</v>
      </c>
      <c r="T55">
        <v>56427</v>
      </c>
    </row>
    <row r="56" spans="1:20" outlineLevel="2" x14ac:dyDescent="0.35">
      <c r="A56" t="s">
        <v>32</v>
      </c>
      <c r="B56" t="s">
        <v>33</v>
      </c>
      <c r="C56" t="s">
        <v>44</v>
      </c>
      <c r="D56" t="s">
        <v>39</v>
      </c>
      <c r="E56" s="1">
        <v>2000</v>
      </c>
      <c r="F56" s="2">
        <v>1.1499999999999999</v>
      </c>
      <c r="G56" s="3">
        <v>0.204110112659</v>
      </c>
      <c r="H56" s="4">
        <v>0.03</v>
      </c>
      <c r="I56" s="1">
        <v>14.08</v>
      </c>
      <c r="J56" s="1">
        <v>3.44</v>
      </c>
      <c r="K56" s="1">
        <v>17.52</v>
      </c>
      <c r="L56" s="5">
        <v>0.51</v>
      </c>
      <c r="M56" s="5">
        <v>1.5299999999999999E-2</v>
      </c>
      <c r="N56" s="1">
        <v>0.27</v>
      </c>
      <c r="O56">
        <v>31</v>
      </c>
      <c r="P56">
        <v>3</v>
      </c>
      <c r="Q56">
        <v>13</v>
      </c>
      <c r="R56">
        <v>10</v>
      </c>
      <c r="S56">
        <v>70</v>
      </c>
      <c r="T56">
        <v>56427</v>
      </c>
    </row>
    <row r="57" spans="1:20" outlineLevel="2" x14ac:dyDescent="0.35">
      <c r="A57" t="s">
        <v>34</v>
      </c>
      <c r="B57" t="s">
        <v>35</v>
      </c>
      <c r="C57" t="s">
        <v>44</v>
      </c>
      <c r="D57" t="s">
        <v>39</v>
      </c>
      <c r="E57" s="1">
        <v>2000</v>
      </c>
      <c r="F57" s="2">
        <v>1.1499999999999999</v>
      </c>
      <c r="G57" s="3">
        <v>0.204110112659</v>
      </c>
      <c r="H57" s="4">
        <v>0.1</v>
      </c>
      <c r="I57" s="1">
        <v>46.95</v>
      </c>
      <c r="J57" s="1">
        <v>11.47</v>
      </c>
      <c r="K57" s="1">
        <v>58.42</v>
      </c>
      <c r="L57" s="5">
        <v>0.48</v>
      </c>
      <c r="M57" s="5">
        <v>4.8000000000000001E-2</v>
      </c>
      <c r="N57" s="1">
        <v>2.8</v>
      </c>
      <c r="O57">
        <v>31</v>
      </c>
      <c r="P57">
        <v>3</v>
      </c>
      <c r="Q57">
        <v>13</v>
      </c>
      <c r="R57">
        <v>10</v>
      </c>
      <c r="S57">
        <v>71</v>
      </c>
      <c r="T57">
        <v>56427</v>
      </c>
    </row>
    <row r="58" spans="1:20" outlineLevel="2" x14ac:dyDescent="0.35">
      <c r="H58" s="7">
        <f>SUBTOTAL(9,H52:H57)</f>
        <v>0.41000000000000003</v>
      </c>
      <c r="I58" s="8">
        <f>SUBTOTAL(9,I52:I57)</f>
        <v>192.47000000000003</v>
      </c>
      <c r="J58" s="8">
        <f>SUBTOTAL(9,J52:J57)</f>
        <v>47.04</v>
      </c>
      <c r="K58" s="8">
        <f>SUBTOTAL(9,K52:K57)</f>
        <v>239.51000000000005</v>
      </c>
    </row>
    <row r="59" spans="1:20" outlineLevel="1" x14ac:dyDescent="0.35">
      <c r="A59" s="6" t="s">
        <v>45</v>
      </c>
      <c r="E59"/>
      <c r="F59"/>
      <c r="G59"/>
      <c r="H59"/>
      <c r="I59"/>
      <c r="J59"/>
      <c r="K59"/>
      <c r="L59"/>
      <c r="M59"/>
      <c r="N59"/>
    </row>
    <row r="60" spans="1:20" outlineLevel="2" x14ac:dyDescent="0.35">
      <c r="A60" t="s">
        <v>22</v>
      </c>
      <c r="B60" t="s">
        <v>23</v>
      </c>
      <c r="C60" t="s">
        <v>44</v>
      </c>
      <c r="D60" t="s">
        <v>39</v>
      </c>
      <c r="E60" s="1">
        <v>2000</v>
      </c>
      <c r="F60" s="2">
        <v>1.1499999999999999</v>
      </c>
      <c r="G60" s="3">
        <v>0.204110112659</v>
      </c>
      <c r="H60" s="4">
        <v>0.15</v>
      </c>
      <c r="I60" s="1">
        <v>70.42</v>
      </c>
      <c r="J60" s="1">
        <v>17.21</v>
      </c>
      <c r="K60" s="1">
        <v>87.63</v>
      </c>
      <c r="L60" s="5">
        <v>0.51</v>
      </c>
      <c r="M60" s="5">
        <v>7.6499999999999999E-2</v>
      </c>
      <c r="N60" s="1">
        <v>6.7</v>
      </c>
      <c r="O60">
        <v>31</v>
      </c>
      <c r="P60">
        <v>3</v>
      </c>
      <c r="Q60">
        <v>13</v>
      </c>
      <c r="R60">
        <v>10</v>
      </c>
      <c r="S60">
        <v>65</v>
      </c>
      <c r="T60">
        <v>56428</v>
      </c>
    </row>
    <row r="61" spans="1:20" outlineLevel="2" x14ac:dyDescent="0.35">
      <c r="A61" t="s">
        <v>26</v>
      </c>
      <c r="B61" t="s">
        <v>27</v>
      </c>
      <c r="C61" t="s">
        <v>44</v>
      </c>
      <c r="D61" t="s">
        <v>39</v>
      </c>
      <c r="E61" s="1">
        <v>2000</v>
      </c>
      <c r="F61" s="2">
        <v>1.1499999999999999</v>
      </c>
      <c r="G61" s="3">
        <v>0.204110112659</v>
      </c>
      <c r="H61" s="4">
        <v>0.05</v>
      </c>
      <c r="I61" s="1">
        <v>23.47</v>
      </c>
      <c r="J61" s="1">
        <v>5.74</v>
      </c>
      <c r="K61" s="1">
        <v>29.21</v>
      </c>
      <c r="L61" s="5">
        <v>0.51</v>
      </c>
      <c r="M61" s="5">
        <v>2.5500000000000002E-2</v>
      </c>
      <c r="N61" s="1">
        <v>0.74</v>
      </c>
      <c r="O61">
        <v>31</v>
      </c>
      <c r="P61">
        <v>3</v>
      </c>
      <c r="Q61">
        <v>13</v>
      </c>
      <c r="R61">
        <v>10</v>
      </c>
      <c r="S61">
        <v>66</v>
      </c>
      <c r="T61">
        <v>56428</v>
      </c>
    </row>
    <row r="62" spans="1:20" outlineLevel="2" x14ac:dyDescent="0.35">
      <c r="A62" t="s">
        <v>28</v>
      </c>
      <c r="B62" t="s">
        <v>29</v>
      </c>
      <c r="C62" t="s">
        <v>44</v>
      </c>
      <c r="D62" t="s">
        <v>39</v>
      </c>
      <c r="E62" s="1">
        <v>2000</v>
      </c>
      <c r="F62" s="2">
        <v>1.1499999999999999</v>
      </c>
      <c r="G62" s="3">
        <v>0.204110112659</v>
      </c>
      <c r="H62" s="4">
        <v>0.05</v>
      </c>
      <c r="I62" s="1">
        <v>23.47</v>
      </c>
      <c r="J62" s="1">
        <v>5.74</v>
      </c>
      <c r="K62" s="1">
        <v>29.21</v>
      </c>
      <c r="L62" s="5">
        <v>0.51</v>
      </c>
      <c r="M62" s="5">
        <v>2.5500000000000002E-2</v>
      </c>
      <c r="N62" s="1">
        <v>0.74</v>
      </c>
      <c r="O62">
        <v>31</v>
      </c>
      <c r="P62">
        <v>3</v>
      </c>
      <c r="Q62">
        <v>13</v>
      </c>
      <c r="R62">
        <v>10</v>
      </c>
      <c r="S62">
        <v>67</v>
      </c>
      <c r="T62">
        <v>56428</v>
      </c>
    </row>
    <row r="63" spans="1:20" outlineLevel="2" x14ac:dyDescent="0.35">
      <c r="A63" t="s">
        <v>30</v>
      </c>
      <c r="B63" t="s">
        <v>31</v>
      </c>
      <c r="C63" t="s">
        <v>44</v>
      </c>
      <c r="D63" t="s">
        <v>39</v>
      </c>
      <c r="E63" s="1">
        <v>2000</v>
      </c>
      <c r="F63" s="2">
        <v>1.1499999999999999</v>
      </c>
      <c r="G63" s="3">
        <v>0.204110112659</v>
      </c>
      <c r="H63" s="4">
        <v>0.03</v>
      </c>
      <c r="I63" s="1">
        <v>14.08</v>
      </c>
      <c r="J63" s="1">
        <v>3.44</v>
      </c>
      <c r="K63" s="1">
        <v>17.52</v>
      </c>
      <c r="L63" s="5">
        <v>0.51</v>
      </c>
      <c r="M63" s="5">
        <v>1.5299999999999999E-2</v>
      </c>
      <c r="N63" s="1">
        <v>0.27</v>
      </c>
      <c r="O63">
        <v>31</v>
      </c>
      <c r="P63">
        <v>3</v>
      </c>
      <c r="Q63">
        <v>13</v>
      </c>
      <c r="R63">
        <v>10</v>
      </c>
      <c r="S63">
        <v>69</v>
      </c>
      <c r="T63">
        <v>56428</v>
      </c>
    </row>
    <row r="64" spans="1:20" outlineLevel="2" x14ac:dyDescent="0.35">
      <c r="A64" t="s">
        <v>32</v>
      </c>
      <c r="B64" t="s">
        <v>33</v>
      </c>
      <c r="C64" t="s">
        <v>44</v>
      </c>
      <c r="D64" t="s">
        <v>39</v>
      </c>
      <c r="E64" s="1">
        <v>2000</v>
      </c>
      <c r="F64" s="2">
        <v>1.1499999999999999</v>
      </c>
      <c r="G64" s="3">
        <v>0.204110112659</v>
      </c>
      <c r="H64" s="4">
        <v>0.03</v>
      </c>
      <c r="I64" s="1">
        <v>14.08</v>
      </c>
      <c r="J64" s="1">
        <v>3.44</v>
      </c>
      <c r="K64" s="1">
        <v>17.52</v>
      </c>
      <c r="L64" s="5">
        <v>0.51</v>
      </c>
      <c r="M64" s="5">
        <v>1.5299999999999999E-2</v>
      </c>
      <c r="N64" s="1">
        <v>0.27</v>
      </c>
      <c r="O64">
        <v>31</v>
      </c>
      <c r="P64">
        <v>3</v>
      </c>
      <c r="Q64">
        <v>13</v>
      </c>
      <c r="R64">
        <v>10</v>
      </c>
      <c r="S64">
        <v>70</v>
      </c>
      <c r="T64">
        <v>56428</v>
      </c>
    </row>
    <row r="65" spans="1:20" outlineLevel="2" x14ac:dyDescent="0.35">
      <c r="A65" t="s">
        <v>34</v>
      </c>
      <c r="B65" t="s">
        <v>35</v>
      </c>
      <c r="C65" t="s">
        <v>44</v>
      </c>
      <c r="D65" t="s">
        <v>39</v>
      </c>
      <c r="E65" s="1">
        <v>2000</v>
      </c>
      <c r="F65" s="2">
        <v>1.1499999999999999</v>
      </c>
      <c r="G65" s="3">
        <v>0.204110112659</v>
      </c>
      <c r="H65" s="4">
        <v>0.1</v>
      </c>
      <c r="I65" s="1">
        <v>46.95</v>
      </c>
      <c r="J65" s="1">
        <v>11.47</v>
      </c>
      <c r="K65" s="1">
        <v>58.42</v>
      </c>
      <c r="L65" s="5">
        <v>0.48</v>
      </c>
      <c r="M65" s="5">
        <v>4.8000000000000001E-2</v>
      </c>
      <c r="N65" s="1">
        <v>2.8</v>
      </c>
      <c r="O65">
        <v>31</v>
      </c>
      <c r="P65">
        <v>3</v>
      </c>
      <c r="Q65">
        <v>13</v>
      </c>
      <c r="R65">
        <v>10</v>
      </c>
      <c r="S65">
        <v>71</v>
      </c>
      <c r="T65">
        <v>56428</v>
      </c>
    </row>
    <row r="66" spans="1:20" outlineLevel="2" x14ac:dyDescent="0.35">
      <c r="H66" s="7">
        <f>SUBTOTAL(9,H60:H65)</f>
        <v>0.41000000000000003</v>
      </c>
      <c r="I66" s="8">
        <f>SUBTOTAL(9,I60:I65)</f>
        <v>192.47000000000003</v>
      </c>
      <c r="J66" s="8">
        <f>SUBTOTAL(9,J60:J65)</f>
        <v>47.04</v>
      </c>
      <c r="K66" s="8">
        <f>SUBTOTAL(9,K60:K65)</f>
        <v>239.51000000000005</v>
      </c>
    </row>
    <row r="67" spans="1:20" outlineLevel="1" x14ac:dyDescent="0.35">
      <c r="H67" s="7">
        <f>SUBTOTAL(9,H4:H9,H12:H17,H20:H25,H28:H33,H36:H41,H44:H49,H52:H57,H60:H65)</f>
        <v>3.2399999999999984</v>
      </c>
      <c r="I67" s="8">
        <f>SUBTOTAL(9,I4:I9,I12:I17,I20:I25,I28:I33,I36:I41,I44:I49,I52:I57,I60:I65)</f>
        <v>6598.4800000000041</v>
      </c>
      <c r="J67" s="8">
        <f>SUBTOTAL(9,J4:J9,J12:J17,J20:J25,J28:J33,J36:J41,J44:J49,J52:J57,J60:J65)</f>
        <v>1612.6000000000004</v>
      </c>
      <c r="K67" s="8">
        <f>SUBTOTAL(9,K4:K9,K12:K17,K20:K25,K28:K33,K36:K41,K44:K49,K52:K57,K60:K65)</f>
        <v>8211.0800000000036</v>
      </c>
    </row>
    <row r="68" spans="1:20" x14ac:dyDescent="0.35">
      <c r="A68" s="6" t="s">
        <v>46</v>
      </c>
      <c r="E68"/>
      <c r="F68"/>
      <c r="G68"/>
      <c r="H68"/>
      <c r="I68"/>
      <c r="J68"/>
      <c r="K68"/>
      <c r="L68"/>
      <c r="M68"/>
      <c r="N68"/>
    </row>
    <row r="69" spans="1:20" outlineLevel="1" x14ac:dyDescent="0.35">
      <c r="A69" s="6" t="s">
        <v>47</v>
      </c>
      <c r="E69"/>
      <c r="F69"/>
      <c r="G69"/>
      <c r="H69"/>
      <c r="I69"/>
      <c r="J69"/>
      <c r="K69"/>
      <c r="L69"/>
      <c r="M69"/>
      <c r="N69"/>
    </row>
    <row r="70" spans="1:20" outlineLevel="2" x14ac:dyDescent="0.35">
      <c r="A70" t="s">
        <v>48</v>
      </c>
      <c r="B70" t="s">
        <v>49</v>
      </c>
      <c r="C70" t="s">
        <v>24</v>
      </c>
      <c r="D70" t="s">
        <v>25</v>
      </c>
      <c r="E70" s="1">
        <v>30000</v>
      </c>
      <c r="F70" s="2">
        <v>1.2</v>
      </c>
      <c r="G70" s="3">
        <v>0.19186445827699999</v>
      </c>
      <c r="H70" s="4">
        <v>0.03</v>
      </c>
      <c r="I70" s="1">
        <v>207.21</v>
      </c>
      <c r="J70" s="1">
        <v>50.64</v>
      </c>
      <c r="K70" s="1">
        <v>257.85000000000002</v>
      </c>
      <c r="L70" s="5">
        <v>0.54</v>
      </c>
      <c r="M70" s="5">
        <v>1.6199999999999999E-2</v>
      </c>
      <c r="N70" s="1">
        <v>4.18</v>
      </c>
      <c r="O70">
        <v>4</v>
      </c>
      <c r="P70">
        <v>1</v>
      </c>
      <c r="Q70">
        <v>2</v>
      </c>
      <c r="R70">
        <v>11</v>
      </c>
      <c r="S70">
        <v>77</v>
      </c>
      <c r="T70">
        <v>56421</v>
      </c>
    </row>
    <row r="71" spans="1:20" outlineLevel="2" x14ac:dyDescent="0.35">
      <c r="A71" t="s">
        <v>50</v>
      </c>
      <c r="B71" t="s">
        <v>51</v>
      </c>
      <c r="C71" t="s">
        <v>24</v>
      </c>
      <c r="D71" t="s">
        <v>25</v>
      </c>
      <c r="E71" s="1">
        <v>30000</v>
      </c>
      <c r="F71" s="2">
        <v>1.2</v>
      </c>
      <c r="G71" s="3">
        <v>0.19186445827699999</v>
      </c>
      <c r="H71" s="4">
        <v>0.04</v>
      </c>
      <c r="I71" s="1">
        <v>276.27999999999997</v>
      </c>
      <c r="J71" s="1">
        <v>67.52</v>
      </c>
      <c r="K71" s="1">
        <v>343.79999999999995</v>
      </c>
      <c r="L71" s="5">
        <v>0.54</v>
      </c>
      <c r="M71" s="5">
        <v>2.1600000000000001E-2</v>
      </c>
      <c r="N71" s="1">
        <v>7.43</v>
      </c>
      <c r="O71">
        <v>4</v>
      </c>
      <c r="P71">
        <v>1</v>
      </c>
      <c r="Q71">
        <v>2</v>
      </c>
      <c r="R71">
        <v>11</v>
      </c>
      <c r="S71">
        <v>88</v>
      </c>
      <c r="T71">
        <v>56421</v>
      </c>
    </row>
    <row r="72" spans="1:20" outlineLevel="2" x14ac:dyDescent="0.35">
      <c r="H72" s="7">
        <f>SUBTOTAL(9,H70:H71)</f>
        <v>7.0000000000000007E-2</v>
      </c>
      <c r="I72" s="8">
        <f>SUBTOTAL(9,I70:I71)</f>
        <v>483.49</v>
      </c>
      <c r="J72" s="8">
        <f>SUBTOTAL(9,J70:J71)</f>
        <v>118.16</v>
      </c>
      <c r="K72" s="8">
        <f>SUBTOTAL(9,K70:K71)</f>
        <v>601.65</v>
      </c>
    </row>
    <row r="73" spans="1:20" outlineLevel="1" x14ac:dyDescent="0.35">
      <c r="A73" s="6" t="s">
        <v>52</v>
      </c>
      <c r="E73"/>
      <c r="F73"/>
      <c r="G73"/>
      <c r="H73"/>
      <c r="I73"/>
      <c r="J73"/>
      <c r="K73"/>
      <c r="L73"/>
      <c r="M73"/>
      <c r="N73"/>
    </row>
    <row r="74" spans="1:20" outlineLevel="2" x14ac:dyDescent="0.35">
      <c r="A74" t="s">
        <v>48</v>
      </c>
      <c r="B74" t="s">
        <v>49</v>
      </c>
      <c r="C74" t="s">
        <v>24</v>
      </c>
      <c r="D74" t="s">
        <v>25</v>
      </c>
      <c r="E74" s="1">
        <v>35000</v>
      </c>
      <c r="F74" s="2">
        <v>1.2</v>
      </c>
      <c r="G74" s="3">
        <v>0.18218532715999999</v>
      </c>
      <c r="H74" s="4">
        <v>0.03</v>
      </c>
      <c r="I74" s="1">
        <v>229.55</v>
      </c>
      <c r="J74" s="1">
        <v>56.1</v>
      </c>
      <c r="K74" s="1">
        <v>285.65000000000003</v>
      </c>
      <c r="L74" s="5">
        <v>0.54</v>
      </c>
      <c r="M74" s="5">
        <v>1.6199999999999999E-2</v>
      </c>
      <c r="N74" s="1">
        <v>4.63</v>
      </c>
      <c r="O74">
        <v>4</v>
      </c>
      <c r="P74">
        <v>1</v>
      </c>
      <c r="Q74">
        <v>2</v>
      </c>
      <c r="R74">
        <v>11</v>
      </c>
      <c r="S74">
        <v>77</v>
      </c>
      <c r="T74">
        <v>56422</v>
      </c>
    </row>
    <row r="75" spans="1:20" outlineLevel="2" x14ac:dyDescent="0.35">
      <c r="A75" t="s">
        <v>50</v>
      </c>
      <c r="B75" t="s">
        <v>51</v>
      </c>
      <c r="C75" t="s">
        <v>24</v>
      </c>
      <c r="D75" t="s">
        <v>25</v>
      </c>
      <c r="E75" s="1">
        <v>35000</v>
      </c>
      <c r="F75" s="2">
        <v>1.2</v>
      </c>
      <c r="G75" s="3">
        <v>0.18218532715999999</v>
      </c>
      <c r="H75" s="4">
        <v>0.04</v>
      </c>
      <c r="I75" s="1">
        <v>306.07</v>
      </c>
      <c r="J75" s="1">
        <v>74.8</v>
      </c>
      <c r="K75" s="1">
        <v>380.87</v>
      </c>
      <c r="L75" s="5">
        <v>0.54</v>
      </c>
      <c r="M75" s="5">
        <v>2.1600000000000001E-2</v>
      </c>
      <c r="N75" s="1">
        <v>8.23</v>
      </c>
      <c r="O75">
        <v>4</v>
      </c>
      <c r="P75">
        <v>1</v>
      </c>
      <c r="Q75">
        <v>2</v>
      </c>
      <c r="R75">
        <v>11</v>
      </c>
      <c r="S75">
        <v>88</v>
      </c>
      <c r="T75">
        <v>56422</v>
      </c>
    </row>
    <row r="76" spans="1:20" outlineLevel="2" x14ac:dyDescent="0.35">
      <c r="H76" s="7">
        <f>SUBTOTAL(9,H74:H75)</f>
        <v>7.0000000000000007E-2</v>
      </c>
      <c r="I76" s="8">
        <f>SUBTOTAL(9,I74:I75)</f>
        <v>535.62</v>
      </c>
      <c r="J76" s="8">
        <f>SUBTOTAL(9,J74:J75)</f>
        <v>130.9</v>
      </c>
      <c r="K76" s="8">
        <f>SUBTOTAL(9,K74:K75)</f>
        <v>666.52</v>
      </c>
    </row>
    <row r="77" spans="1:20" outlineLevel="1" x14ac:dyDescent="0.35">
      <c r="A77" s="6" t="s">
        <v>53</v>
      </c>
      <c r="E77"/>
      <c r="F77"/>
      <c r="G77"/>
      <c r="H77"/>
      <c r="I77"/>
      <c r="J77"/>
      <c r="K77"/>
      <c r="L77"/>
      <c r="M77"/>
      <c r="N77"/>
    </row>
    <row r="78" spans="1:20" outlineLevel="2" x14ac:dyDescent="0.35">
      <c r="A78" t="s">
        <v>48</v>
      </c>
      <c r="B78" t="s">
        <v>49</v>
      </c>
      <c r="C78" t="s">
        <v>38</v>
      </c>
      <c r="D78" t="s">
        <v>39</v>
      </c>
      <c r="E78" s="1">
        <v>2000</v>
      </c>
      <c r="F78" s="2">
        <v>0.75</v>
      </c>
      <c r="G78" s="3">
        <v>0.204110112659</v>
      </c>
      <c r="H78" s="4">
        <v>0.03</v>
      </c>
      <c r="I78" s="1">
        <v>9.18</v>
      </c>
      <c r="J78" s="1">
        <v>2.2400000000000002</v>
      </c>
      <c r="K78" s="1">
        <v>11.42</v>
      </c>
      <c r="L78" s="5">
        <v>0.53</v>
      </c>
      <c r="M78" s="5">
        <v>1.5900000000000001E-2</v>
      </c>
      <c r="N78" s="1">
        <v>0.18</v>
      </c>
      <c r="O78">
        <v>29</v>
      </c>
      <c r="P78">
        <v>3</v>
      </c>
      <c r="Q78">
        <v>12</v>
      </c>
      <c r="R78">
        <v>11</v>
      </c>
      <c r="S78">
        <v>77</v>
      </c>
      <c r="T78">
        <v>56423</v>
      </c>
    </row>
    <row r="79" spans="1:20" outlineLevel="2" x14ac:dyDescent="0.35">
      <c r="A79" t="s">
        <v>50</v>
      </c>
      <c r="B79" t="s">
        <v>51</v>
      </c>
      <c r="C79" t="s">
        <v>38</v>
      </c>
      <c r="D79" t="s">
        <v>39</v>
      </c>
      <c r="E79" s="1">
        <v>2000</v>
      </c>
      <c r="F79" s="2">
        <v>0.75</v>
      </c>
      <c r="G79" s="3">
        <v>0.204110112659</v>
      </c>
      <c r="H79" s="4">
        <v>0.04</v>
      </c>
      <c r="I79" s="1">
        <v>12.25</v>
      </c>
      <c r="J79" s="1">
        <v>2.99</v>
      </c>
      <c r="K79" s="1">
        <v>15.24</v>
      </c>
      <c r="L79" s="5">
        <v>0.53</v>
      </c>
      <c r="M79" s="5">
        <v>2.12E-2</v>
      </c>
      <c r="N79" s="1">
        <v>0.32</v>
      </c>
      <c r="O79">
        <v>29</v>
      </c>
      <c r="P79">
        <v>3</v>
      </c>
      <c r="Q79">
        <v>12</v>
      </c>
      <c r="R79">
        <v>11</v>
      </c>
      <c r="S79">
        <v>88</v>
      </c>
      <c r="T79">
        <v>56423</v>
      </c>
    </row>
    <row r="80" spans="1:20" outlineLevel="2" x14ac:dyDescent="0.35">
      <c r="H80" s="7">
        <f>SUBTOTAL(9,H78:H79)</f>
        <v>7.0000000000000007E-2</v>
      </c>
      <c r="I80" s="8">
        <f>SUBTOTAL(9,I78:I79)</f>
        <v>21.43</v>
      </c>
      <c r="J80" s="8">
        <f>SUBTOTAL(9,J78:J79)</f>
        <v>5.23</v>
      </c>
      <c r="K80" s="8">
        <f>SUBTOTAL(9,K78:K79)</f>
        <v>26.66</v>
      </c>
    </row>
    <row r="81" spans="1:20" outlineLevel="1" x14ac:dyDescent="0.35">
      <c r="A81" s="6" t="s">
        <v>54</v>
      </c>
      <c r="E81"/>
      <c r="F81"/>
      <c r="G81"/>
      <c r="H81"/>
      <c r="I81"/>
      <c r="J81"/>
      <c r="K81"/>
      <c r="L81"/>
      <c r="M81"/>
      <c r="N81"/>
    </row>
    <row r="82" spans="1:20" outlineLevel="2" x14ac:dyDescent="0.35">
      <c r="A82" t="s">
        <v>48</v>
      </c>
      <c r="B82" t="s">
        <v>49</v>
      </c>
      <c r="C82" t="s">
        <v>38</v>
      </c>
      <c r="D82" t="s">
        <v>39</v>
      </c>
      <c r="E82" s="1">
        <v>2000</v>
      </c>
      <c r="F82" s="2">
        <v>0.75</v>
      </c>
      <c r="G82" s="3">
        <v>0.204110112659</v>
      </c>
      <c r="H82" s="4">
        <v>0.03</v>
      </c>
      <c r="I82" s="1">
        <v>9.18</v>
      </c>
      <c r="J82" s="1">
        <v>2.2400000000000002</v>
      </c>
      <c r="K82" s="1">
        <v>11.42</v>
      </c>
      <c r="L82" s="5">
        <v>0.53</v>
      </c>
      <c r="M82" s="5">
        <v>1.5900000000000001E-2</v>
      </c>
      <c r="N82" s="1">
        <v>0.18</v>
      </c>
      <c r="O82">
        <v>29</v>
      </c>
      <c r="P82">
        <v>3</v>
      </c>
      <c r="Q82">
        <v>12</v>
      </c>
      <c r="R82">
        <v>11</v>
      </c>
      <c r="S82">
        <v>77</v>
      </c>
      <c r="T82">
        <v>56424</v>
      </c>
    </row>
    <row r="83" spans="1:20" outlineLevel="2" x14ac:dyDescent="0.35">
      <c r="A83" t="s">
        <v>50</v>
      </c>
      <c r="B83" t="s">
        <v>51</v>
      </c>
      <c r="C83" t="s">
        <v>38</v>
      </c>
      <c r="D83" t="s">
        <v>39</v>
      </c>
      <c r="E83" s="1">
        <v>2000</v>
      </c>
      <c r="F83" s="2">
        <v>0.75</v>
      </c>
      <c r="G83" s="3">
        <v>0.204110112659</v>
      </c>
      <c r="H83" s="4">
        <v>0.04</v>
      </c>
      <c r="I83" s="1">
        <v>12.25</v>
      </c>
      <c r="J83" s="1">
        <v>2.99</v>
      </c>
      <c r="K83" s="1">
        <v>15.24</v>
      </c>
      <c r="L83" s="5">
        <v>0.53</v>
      </c>
      <c r="M83" s="5">
        <v>2.12E-2</v>
      </c>
      <c r="N83" s="1">
        <v>0.32</v>
      </c>
      <c r="O83">
        <v>29</v>
      </c>
      <c r="P83">
        <v>3</v>
      </c>
      <c r="Q83">
        <v>12</v>
      </c>
      <c r="R83">
        <v>11</v>
      </c>
      <c r="S83">
        <v>88</v>
      </c>
      <c r="T83">
        <v>56424</v>
      </c>
    </row>
    <row r="84" spans="1:20" outlineLevel="2" x14ac:dyDescent="0.35">
      <c r="H84" s="7">
        <f>SUBTOTAL(9,H82:H83)</f>
        <v>7.0000000000000007E-2</v>
      </c>
      <c r="I84" s="8">
        <f>SUBTOTAL(9,I82:I83)</f>
        <v>21.43</v>
      </c>
      <c r="J84" s="8">
        <f>SUBTOTAL(9,J82:J83)</f>
        <v>5.23</v>
      </c>
      <c r="K84" s="8">
        <f>SUBTOTAL(9,K82:K83)</f>
        <v>26.66</v>
      </c>
    </row>
    <row r="85" spans="1:20" outlineLevel="1" x14ac:dyDescent="0.35">
      <c r="A85" s="6" t="s">
        <v>55</v>
      </c>
      <c r="E85"/>
      <c r="F85"/>
      <c r="G85"/>
      <c r="H85"/>
      <c r="I85"/>
      <c r="J85"/>
      <c r="K85"/>
      <c r="L85"/>
      <c r="M85"/>
      <c r="N85"/>
    </row>
    <row r="86" spans="1:20" outlineLevel="2" x14ac:dyDescent="0.35">
      <c r="A86" t="s">
        <v>48</v>
      </c>
      <c r="B86" t="s">
        <v>49</v>
      </c>
      <c r="C86" t="s">
        <v>38</v>
      </c>
      <c r="D86" t="s">
        <v>39</v>
      </c>
      <c r="E86" s="1">
        <v>2000</v>
      </c>
      <c r="F86" s="2">
        <v>0.85</v>
      </c>
      <c r="G86" s="3">
        <v>0.204110112659</v>
      </c>
      <c r="H86" s="4">
        <v>0.03</v>
      </c>
      <c r="I86" s="1">
        <v>10.41</v>
      </c>
      <c r="J86" s="1">
        <v>2.54</v>
      </c>
      <c r="K86" s="1">
        <v>12.95</v>
      </c>
      <c r="L86" s="5">
        <v>0.53</v>
      </c>
      <c r="M86" s="5">
        <v>1.5900000000000001E-2</v>
      </c>
      <c r="N86" s="1">
        <v>0.21</v>
      </c>
      <c r="O86">
        <v>30</v>
      </c>
      <c r="P86">
        <v>3</v>
      </c>
      <c r="Q86">
        <v>12</v>
      </c>
      <c r="R86">
        <v>11</v>
      </c>
      <c r="S86">
        <v>77</v>
      </c>
      <c r="T86">
        <v>56425</v>
      </c>
    </row>
    <row r="87" spans="1:20" outlineLevel="2" x14ac:dyDescent="0.35">
      <c r="A87" t="s">
        <v>50</v>
      </c>
      <c r="B87" t="s">
        <v>51</v>
      </c>
      <c r="C87" t="s">
        <v>38</v>
      </c>
      <c r="D87" t="s">
        <v>39</v>
      </c>
      <c r="E87" s="1">
        <v>2000</v>
      </c>
      <c r="F87" s="2">
        <v>0.85</v>
      </c>
      <c r="G87" s="3">
        <v>0.204110112659</v>
      </c>
      <c r="H87" s="4">
        <v>0.04</v>
      </c>
      <c r="I87" s="1">
        <v>13.88</v>
      </c>
      <c r="J87" s="1">
        <v>3.39</v>
      </c>
      <c r="K87" s="1">
        <v>17.27</v>
      </c>
      <c r="L87" s="5">
        <v>0.53</v>
      </c>
      <c r="M87" s="5">
        <v>2.12E-2</v>
      </c>
      <c r="N87" s="1">
        <v>0.37</v>
      </c>
      <c r="O87">
        <v>30</v>
      </c>
      <c r="P87">
        <v>3</v>
      </c>
      <c r="Q87">
        <v>12</v>
      </c>
      <c r="R87">
        <v>11</v>
      </c>
      <c r="S87">
        <v>88</v>
      </c>
      <c r="T87">
        <v>56425</v>
      </c>
    </row>
    <row r="88" spans="1:20" outlineLevel="2" x14ac:dyDescent="0.35">
      <c r="H88" s="7">
        <f>SUBTOTAL(9,H86:H87)</f>
        <v>7.0000000000000007E-2</v>
      </c>
      <c r="I88" s="8">
        <f>SUBTOTAL(9,I86:I87)</f>
        <v>24.29</v>
      </c>
      <c r="J88" s="8">
        <f>SUBTOTAL(9,J86:J87)</f>
        <v>5.93</v>
      </c>
      <c r="K88" s="8">
        <f>SUBTOTAL(9,K86:K87)</f>
        <v>30.22</v>
      </c>
    </row>
    <row r="89" spans="1:20" outlineLevel="1" x14ac:dyDescent="0.35">
      <c r="A89" s="6" t="s">
        <v>56</v>
      </c>
      <c r="E89"/>
      <c r="F89"/>
      <c r="G89"/>
      <c r="H89"/>
      <c r="I89"/>
      <c r="J89"/>
      <c r="K89"/>
      <c r="L89"/>
      <c r="M89"/>
      <c r="N89"/>
    </row>
    <row r="90" spans="1:20" outlineLevel="2" x14ac:dyDescent="0.35">
      <c r="A90" t="s">
        <v>48</v>
      </c>
      <c r="B90" t="s">
        <v>49</v>
      </c>
      <c r="C90" t="s">
        <v>38</v>
      </c>
      <c r="D90" t="s">
        <v>39</v>
      </c>
      <c r="E90" s="1">
        <v>2000</v>
      </c>
      <c r="F90" s="2">
        <v>0.85</v>
      </c>
      <c r="G90" s="3">
        <v>0.204110112659</v>
      </c>
      <c r="H90" s="4">
        <v>0.03</v>
      </c>
      <c r="I90" s="1">
        <v>10.41</v>
      </c>
      <c r="J90" s="1">
        <v>2.54</v>
      </c>
      <c r="K90" s="1">
        <v>12.95</v>
      </c>
      <c r="L90" s="5">
        <v>0.53</v>
      </c>
      <c r="M90" s="5">
        <v>1.5900000000000001E-2</v>
      </c>
      <c r="N90" s="1">
        <v>0.21</v>
      </c>
      <c r="O90">
        <v>30</v>
      </c>
      <c r="P90">
        <v>3</v>
      </c>
      <c r="Q90">
        <v>12</v>
      </c>
      <c r="R90">
        <v>11</v>
      </c>
      <c r="S90">
        <v>77</v>
      </c>
      <c r="T90">
        <v>56426</v>
      </c>
    </row>
    <row r="91" spans="1:20" outlineLevel="2" x14ac:dyDescent="0.35">
      <c r="A91" t="s">
        <v>50</v>
      </c>
      <c r="B91" t="s">
        <v>51</v>
      </c>
      <c r="C91" t="s">
        <v>38</v>
      </c>
      <c r="D91" t="s">
        <v>39</v>
      </c>
      <c r="E91" s="1">
        <v>2000</v>
      </c>
      <c r="F91" s="2">
        <v>0.85</v>
      </c>
      <c r="G91" s="3">
        <v>0.204110112659</v>
      </c>
      <c r="H91" s="4">
        <v>0.04</v>
      </c>
      <c r="I91" s="1">
        <v>13.88</v>
      </c>
      <c r="J91" s="1">
        <v>3.39</v>
      </c>
      <c r="K91" s="1">
        <v>17.27</v>
      </c>
      <c r="L91" s="5">
        <v>0.53</v>
      </c>
      <c r="M91" s="5">
        <v>2.12E-2</v>
      </c>
      <c r="N91" s="1">
        <v>0.37</v>
      </c>
      <c r="O91">
        <v>30</v>
      </c>
      <c r="P91">
        <v>3</v>
      </c>
      <c r="Q91">
        <v>12</v>
      </c>
      <c r="R91">
        <v>11</v>
      </c>
      <c r="S91">
        <v>88</v>
      </c>
      <c r="T91">
        <v>56426</v>
      </c>
    </row>
    <row r="92" spans="1:20" outlineLevel="2" x14ac:dyDescent="0.35">
      <c r="H92" s="7">
        <f>SUBTOTAL(9,H90:H91)</f>
        <v>7.0000000000000007E-2</v>
      </c>
      <c r="I92" s="8">
        <f>SUBTOTAL(9,I90:I91)</f>
        <v>24.29</v>
      </c>
      <c r="J92" s="8">
        <f>SUBTOTAL(9,J90:J91)</f>
        <v>5.93</v>
      </c>
      <c r="K92" s="8">
        <f>SUBTOTAL(9,K90:K91)</f>
        <v>30.22</v>
      </c>
    </row>
    <row r="93" spans="1:20" outlineLevel="1" x14ac:dyDescent="0.35">
      <c r="A93" s="6" t="s">
        <v>57</v>
      </c>
      <c r="E93"/>
      <c r="F93"/>
      <c r="G93"/>
      <c r="H93"/>
      <c r="I93"/>
      <c r="J93"/>
      <c r="K93"/>
      <c r="L93"/>
      <c r="M93"/>
      <c r="N93"/>
    </row>
    <row r="94" spans="1:20" outlineLevel="2" x14ac:dyDescent="0.35">
      <c r="A94" t="s">
        <v>48</v>
      </c>
      <c r="B94" t="s">
        <v>49</v>
      </c>
      <c r="C94" t="s">
        <v>44</v>
      </c>
      <c r="D94" t="s">
        <v>39</v>
      </c>
      <c r="E94" s="1">
        <v>2000</v>
      </c>
      <c r="F94" s="2">
        <v>1.1499999999999999</v>
      </c>
      <c r="G94" s="3">
        <v>0.204110112659</v>
      </c>
      <c r="H94" s="4">
        <v>0.03</v>
      </c>
      <c r="I94" s="1">
        <v>14.08</v>
      </c>
      <c r="J94" s="1">
        <v>3.44</v>
      </c>
      <c r="K94" s="1">
        <v>17.52</v>
      </c>
      <c r="L94" s="5">
        <v>0.53</v>
      </c>
      <c r="M94" s="5">
        <v>1.5900000000000001E-2</v>
      </c>
      <c r="N94" s="1">
        <v>0.28000000000000003</v>
      </c>
      <c r="O94">
        <v>31</v>
      </c>
      <c r="P94">
        <v>3</v>
      </c>
      <c r="Q94">
        <v>13</v>
      </c>
      <c r="R94">
        <v>11</v>
      </c>
      <c r="S94">
        <v>77</v>
      </c>
      <c r="T94">
        <v>56427</v>
      </c>
    </row>
    <row r="95" spans="1:20" outlineLevel="2" x14ac:dyDescent="0.35">
      <c r="A95" t="s">
        <v>50</v>
      </c>
      <c r="B95" t="s">
        <v>51</v>
      </c>
      <c r="C95" t="s">
        <v>44</v>
      </c>
      <c r="D95" t="s">
        <v>39</v>
      </c>
      <c r="E95" s="1">
        <v>2000</v>
      </c>
      <c r="F95" s="2">
        <v>1.1499999999999999</v>
      </c>
      <c r="G95" s="3">
        <v>0.204110112659</v>
      </c>
      <c r="H95" s="4">
        <v>0.04</v>
      </c>
      <c r="I95" s="1">
        <v>18.78</v>
      </c>
      <c r="J95" s="1">
        <v>4.59</v>
      </c>
      <c r="K95" s="1">
        <v>23.37</v>
      </c>
      <c r="L95" s="5">
        <v>0.53</v>
      </c>
      <c r="M95" s="5">
        <v>2.12E-2</v>
      </c>
      <c r="N95" s="1">
        <v>0.5</v>
      </c>
      <c r="O95">
        <v>31</v>
      </c>
      <c r="P95">
        <v>3</v>
      </c>
      <c r="Q95">
        <v>13</v>
      </c>
      <c r="R95">
        <v>11</v>
      </c>
      <c r="S95">
        <v>88</v>
      </c>
      <c r="T95">
        <v>56427</v>
      </c>
    </row>
    <row r="96" spans="1:20" outlineLevel="2" x14ac:dyDescent="0.35">
      <c r="H96" s="7">
        <f>SUBTOTAL(9,H94:H95)</f>
        <v>7.0000000000000007E-2</v>
      </c>
      <c r="I96" s="8">
        <f>SUBTOTAL(9,I94:I95)</f>
        <v>32.86</v>
      </c>
      <c r="J96" s="8">
        <f>SUBTOTAL(9,J94:J95)</f>
        <v>8.0299999999999994</v>
      </c>
      <c r="K96" s="8">
        <f>SUBTOTAL(9,K94:K95)</f>
        <v>40.89</v>
      </c>
    </row>
    <row r="97" spans="1:20" outlineLevel="1" x14ac:dyDescent="0.35">
      <c r="A97" s="6" t="s">
        <v>58</v>
      </c>
      <c r="E97"/>
      <c r="F97"/>
      <c r="G97"/>
      <c r="H97"/>
      <c r="I97"/>
      <c r="J97"/>
      <c r="K97"/>
      <c r="L97"/>
      <c r="M97"/>
      <c r="N97"/>
    </row>
    <row r="98" spans="1:20" outlineLevel="2" x14ac:dyDescent="0.35">
      <c r="A98" t="s">
        <v>48</v>
      </c>
      <c r="B98" t="s">
        <v>49</v>
      </c>
      <c r="C98" t="s">
        <v>44</v>
      </c>
      <c r="D98" t="s">
        <v>39</v>
      </c>
      <c r="E98" s="1">
        <v>2000</v>
      </c>
      <c r="F98" s="2">
        <v>1.1499999999999999</v>
      </c>
      <c r="G98" s="3">
        <v>0.204110112659</v>
      </c>
      <c r="H98" s="4">
        <v>0.03</v>
      </c>
      <c r="I98" s="1">
        <v>14.08</v>
      </c>
      <c r="J98" s="1">
        <v>3.44</v>
      </c>
      <c r="K98" s="1">
        <v>17.52</v>
      </c>
      <c r="L98" s="5">
        <v>0.53</v>
      </c>
      <c r="M98" s="5">
        <v>1.5900000000000001E-2</v>
      </c>
      <c r="N98" s="1">
        <v>0.28000000000000003</v>
      </c>
      <c r="O98">
        <v>31</v>
      </c>
      <c r="P98">
        <v>3</v>
      </c>
      <c r="Q98">
        <v>13</v>
      </c>
      <c r="R98">
        <v>11</v>
      </c>
      <c r="S98">
        <v>77</v>
      </c>
      <c r="T98">
        <v>56428</v>
      </c>
    </row>
    <row r="99" spans="1:20" outlineLevel="2" x14ac:dyDescent="0.35">
      <c r="A99" t="s">
        <v>50</v>
      </c>
      <c r="B99" t="s">
        <v>51</v>
      </c>
      <c r="C99" t="s">
        <v>44</v>
      </c>
      <c r="D99" t="s">
        <v>39</v>
      </c>
      <c r="E99" s="1">
        <v>2000</v>
      </c>
      <c r="F99" s="2">
        <v>1.1499999999999999</v>
      </c>
      <c r="G99" s="3">
        <v>0.204110112659</v>
      </c>
      <c r="H99" s="4">
        <v>0.04</v>
      </c>
      <c r="I99" s="1">
        <v>18.78</v>
      </c>
      <c r="J99" s="1">
        <v>4.59</v>
      </c>
      <c r="K99" s="1">
        <v>23.37</v>
      </c>
      <c r="L99" s="5">
        <v>0.53</v>
      </c>
      <c r="M99" s="5">
        <v>2.12E-2</v>
      </c>
      <c r="N99" s="1">
        <v>0.5</v>
      </c>
      <c r="O99">
        <v>31</v>
      </c>
      <c r="P99">
        <v>3</v>
      </c>
      <c r="Q99">
        <v>13</v>
      </c>
      <c r="R99">
        <v>11</v>
      </c>
      <c r="S99">
        <v>88</v>
      </c>
      <c r="T99">
        <v>56428</v>
      </c>
    </row>
    <row r="100" spans="1:20" outlineLevel="2" x14ac:dyDescent="0.35">
      <c r="H100" s="7">
        <f>SUBTOTAL(9,H98:H99)</f>
        <v>7.0000000000000007E-2</v>
      </c>
      <c r="I100" s="8">
        <f>SUBTOTAL(9,I98:I99)</f>
        <v>32.86</v>
      </c>
      <c r="J100" s="8">
        <f>SUBTOTAL(9,J98:J99)</f>
        <v>8.0299999999999994</v>
      </c>
      <c r="K100" s="8">
        <f>SUBTOTAL(9,K98:K99)</f>
        <v>40.89</v>
      </c>
    </row>
    <row r="101" spans="1:20" outlineLevel="1" x14ac:dyDescent="0.35">
      <c r="H101" s="7">
        <f>SUBTOTAL(9,H70:H71,H74:H75,H78:H79,H82:H83,H86:H87,H90:H91,H94:H95,H98:H99)</f>
        <v>0.55999999999999994</v>
      </c>
      <c r="I101" s="8">
        <f>SUBTOTAL(9,I70:I71,I74:I75,I78:I79,I82:I83,I86:I87,I90:I91,I94:I95,I98:I99)</f>
        <v>1176.2700000000002</v>
      </c>
      <c r="J101" s="8">
        <f>SUBTOTAL(9,J70:J71,J74:J75,J78:J79,J82:J83,J86:J87,J90:J91,J94:J95,J98:J99)</f>
        <v>287.44</v>
      </c>
      <c r="K101" s="8">
        <f>SUBTOTAL(9,K70:K71,K74:K75,K78:K79,K82:K83,K86:K87,K90:K91,K94:K95,K98:K99)</f>
        <v>1463.71</v>
      </c>
    </row>
    <row r="102" spans="1:20" x14ac:dyDescent="0.35">
      <c r="H102" s="7">
        <f>SUBTOTAL(9,H4:H101)</f>
        <v>3.7999999999999972</v>
      </c>
      <c r="I102" s="8">
        <f>SUBTOTAL(9,I4:I101)</f>
        <v>7774.7500000000036</v>
      </c>
      <c r="J102" s="8">
        <f>SUBTOTAL(9,J4:J101)</f>
        <v>1900.0400000000004</v>
      </c>
      <c r="K102" s="8">
        <f>SUBTOTAL(9,K4:K101)</f>
        <v>9674.7900000000081</v>
      </c>
    </row>
  </sheetData>
  <autoFilter ref="A1:T101"/>
  <pageMargins left="0.7" right="0.7" top="0.75" bottom="0.75" header="0.3" footer="0.3"/>
  <pageSetup fitToWidth="0" fitToHeight="0"/>
  <ignoredErrors>
    <ignoredError sqref="A1:T69 A72:T102 A70 C70:T70 A71 C71:T7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19" workbookViewId="0">
      <selection activeCell="B30" sqref="B30"/>
    </sheetView>
  </sheetViews>
  <sheetFormatPr defaultRowHeight="14.5" x14ac:dyDescent="0.35"/>
  <cols>
    <col min="1" max="1" width="20.1796875" customWidth="1"/>
    <col min="2" max="3" width="23" bestFit="1" customWidth="1"/>
    <col min="4" max="4" width="12.1796875" customWidth="1"/>
  </cols>
  <sheetData>
    <row r="1" spans="1:4" ht="15" thickBot="1" x14ac:dyDescent="0.4">
      <c r="A1" s="9"/>
      <c r="B1" s="10" t="s">
        <v>59</v>
      </c>
      <c r="C1" s="11" t="s">
        <v>60</v>
      </c>
    </row>
    <row r="2" spans="1:4" ht="43.5" x14ac:dyDescent="0.35">
      <c r="A2" s="12" t="s">
        <v>61</v>
      </c>
    </row>
    <row r="3" spans="1:4" x14ac:dyDescent="0.35">
      <c r="A3" s="13" t="s">
        <v>62</v>
      </c>
      <c r="B3" s="14">
        <f>Sheet!K10</f>
        <v>3352.1199999999994</v>
      </c>
      <c r="C3" s="14">
        <f>Sheet!K18</f>
        <v>3713.5200000000004</v>
      </c>
    </row>
    <row r="4" spans="1:4" x14ac:dyDescent="0.35">
      <c r="A4" s="13" t="s">
        <v>63</v>
      </c>
      <c r="B4" s="14">
        <f>Sheet!K26</f>
        <v>156.18</v>
      </c>
      <c r="C4" s="14">
        <f>Sheet!K34</f>
        <v>156.18</v>
      </c>
    </row>
    <row r="5" spans="1:4" x14ac:dyDescent="0.35">
      <c r="A5" s="13" t="s">
        <v>64</v>
      </c>
      <c r="B5" s="14">
        <f>Sheet!K42</f>
        <v>177.03</v>
      </c>
      <c r="C5" s="14">
        <f>Sheet!K50</f>
        <v>177.03</v>
      </c>
    </row>
    <row r="6" spans="1:4" ht="15" thickBot="1" x14ac:dyDescent="0.4">
      <c r="A6" s="15" t="s">
        <v>65</v>
      </c>
      <c r="B6" s="16">
        <f>Sheet!K58</f>
        <v>239.51000000000005</v>
      </c>
      <c r="C6" s="16">
        <f>Sheet!K66</f>
        <v>239.51000000000005</v>
      </c>
    </row>
    <row r="7" spans="1:4" ht="44" thickBot="1" x14ac:dyDescent="0.4">
      <c r="A7" s="17" t="s">
        <v>66</v>
      </c>
      <c r="B7" s="18">
        <f>SUM(B3:B6)</f>
        <v>3924.8399999999997</v>
      </c>
      <c r="C7" s="19">
        <f>SUM(C3:C6)</f>
        <v>4286.2400000000007</v>
      </c>
      <c r="D7" s="29">
        <f>C7+B7</f>
        <v>8211.08</v>
      </c>
    </row>
    <row r="8" spans="1:4" ht="29" x14ac:dyDescent="0.35">
      <c r="A8" s="20" t="s">
        <v>67</v>
      </c>
      <c r="B8" s="21">
        <v>29</v>
      </c>
      <c r="C8" s="21">
        <v>19</v>
      </c>
    </row>
    <row r="9" spans="1:4" ht="29" x14ac:dyDescent="0.35">
      <c r="A9" s="13" t="s">
        <v>68</v>
      </c>
      <c r="B9" s="22">
        <f>B7/100*3</f>
        <v>117.74519999999998</v>
      </c>
      <c r="C9" s="22">
        <f>C7/100*3</f>
        <v>128.58720000000002</v>
      </c>
    </row>
    <row r="10" spans="1:4" x14ac:dyDescent="0.35">
      <c r="A10" s="13" t="s">
        <v>69</v>
      </c>
      <c r="B10" s="22">
        <f>B9*B8</f>
        <v>3414.6107999999995</v>
      </c>
      <c r="C10" s="22">
        <f>C9*C8</f>
        <v>2443.1568000000007</v>
      </c>
    </row>
    <row r="11" spans="1:4" ht="29" x14ac:dyDescent="0.35">
      <c r="A11" s="13" t="s">
        <v>70</v>
      </c>
      <c r="B11" s="22">
        <f>B10+B7</f>
        <v>7339.4507999999987</v>
      </c>
      <c r="C11" s="22">
        <f>C10+C7</f>
        <v>6729.3968000000013</v>
      </c>
    </row>
    <row r="12" spans="1:4" ht="43.5" x14ac:dyDescent="0.35">
      <c r="A12" s="13" t="s">
        <v>71</v>
      </c>
      <c r="B12" s="23">
        <f>B11+C11</f>
        <v>14068.847600000001</v>
      </c>
      <c r="C12" s="23"/>
    </row>
    <row r="13" spans="1:4" x14ac:dyDescent="0.35">
      <c r="A13" s="13" t="s">
        <v>72</v>
      </c>
      <c r="B13" s="23">
        <f>B12/100*5</f>
        <v>703.44238000000007</v>
      </c>
      <c r="C13" s="23"/>
    </row>
    <row r="14" spans="1:4" ht="44" thickBot="1" x14ac:dyDescent="0.4">
      <c r="A14" s="24" t="s">
        <v>73</v>
      </c>
      <c r="B14" s="25">
        <f>B12-B13</f>
        <v>13365.405220000001</v>
      </c>
      <c r="C14" s="26"/>
    </row>
    <row r="15" spans="1:4" x14ac:dyDescent="0.35">
      <c r="A15" s="9"/>
      <c r="B15" s="27"/>
      <c r="C15" s="27"/>
    </row>
    <row r="16" spans="1:4" ht="43.5" x14ac:dyDescent="0.35">
      <c r="A16" s="28" t="s">
        <v>74</v>
      </c>
      <c r="B16" s="29"/>
      <c r="C16" s="29"/>
    </row>
    <row r="17" spans="1:4" ht="58" x14ac:dyDescent="0.35">
      <c r="A17" s="30" t="s">
        <v>78</v>
      </c>
      <c r="B17" s="29"/>
      <c r="C17" s="29"/>
    </row>
    <row r="18" spans="1:4" x14ac:dyDescent="0.35">
      <c r="A18" s="13" t="s">
        <v>62</v>
      </c>
      <c r="B18" s="14">
        <f>Sheet!K72</f>
        <v>601.65</v>
      </c>
      <c r="C18" s="14">
        <f>Sheet!K76</f>
        <v>666.52</v>
      </c>
    </row>
    <row r="19" spans="1:4" x14ac:dyDescent="0.35">
      <c r="A19" s="13" t="s">
        <v>63</v>
      </c>
      <c r="B19" s="14">
        <f>Sheet!K80</f>
        <v>26.66</v>
      </c>
      <c r="C19" s="14">
        <f>Sheet!K84</f>
        <v>26.66</v>
      </c>
    </row>
    <row r="20" spans="1:4" x14ac:dyDescent="0.35">
      <c r="A20" s="13" t="s">
        <v>64</v>
      </c>
      <c r="B20" s="14">
        <f>Sheet!K88</f>
        <v>30.22</v>
      </c>
      <c r="C20" s="14">
        <f>[1]Sheet!K98</f>
        <v>155.45999999999998</v>
      </c>
    </row>
    <row r="21" spans="1:4" x14ac:dyDescent="0.35">
      <c r="A21" s="13" t="s">
        <v>65</v>
      </c>
      <c r="B21" s="14">
        <f>Sheet!K96</f>
        <v>40.89</v>
      </c>
      <c r="C21" s="14">
        <f>Sheet!K100</f>
        <v>40.89</v>
      </c>
    </row>
    <row r="22" spans="1:4" ht="72.5" x14ac:dyDescent="0.35">
      <c r="A22" s="13" t="s">
        <v>79</v>
      </c>
      <c r="B22" s="27">
        <f>SUM(B18:B21)</f>
        <v>699.42</v>
      </c>
      <c r="C22" s="27">
        <f>SUM(C18:C21)</f>
        <v>889.52999999999986</v>
      </c>
      <c r="D22" s="29">
        <f>B22+C22</f>
        <v>1588.9499999999998</v>
      </c>
    </row>
    <row r="23" spans="1:4" ht="43.5" x14ac:dyDescent="0.35">
      <c r="A23" s="13" t="s">
        <v>67</v>
      </c>
      <c r="B23" s="31">
        <v>29</v>
      </c>
      <c r="C23" s="31">
        <v>19</v>
      </c>
    </row>
    <row r="24" spans="1:4" ht="29" x14ac:dyDescent="0.35">
      <c r="A24" s="13" t="s">
        <v>68</v>
      </c>
      <c r="B24" s="14">
        <f>B22/100*3</f>
        <v>20.982599999999998</v>
      </c>
      <c r="C24" s="14">
        <f>C22/100*3</f>
        <v>26.685899999999997</v>
      </c>
    </row>
    <row r="25" spans="1:4" ht="29" x14ac:dyDescent="0.35">
      <c r="A25" s="13" t="s">
        <v>75</v>
      </c>
      <c r="B25" s="32">
        <f>B24*B23</f>
        <v>608.4953999999999</v>
      </c>
      <c r="C25" s="32">
        <f>C24*C23</f>
        <v>507.03209999999996</v>
      </c>
    </row>
    <row r="26" spans="1:4" ht="46.5" x14ac:dyDescent="0.35">
      <c r="A26" s="33" t="s">
        <v>76</v>
      </c>
      <c r="B26" s="34">
        <f>B25+B22</f>
        <v>1307.9153999999999</v>
      </c>
      <c r="C26" s="34">
        <f>C25+C22</f>
        <v>1396.5620999999999</v>
      </c>
    </row>
    <row r="27" spans="1:4" ht="46.5" x14ac:dyDescent="0.35">
      <c r="A27" s="43" t="s">
        <v>80</v>
      </c>
      <c r="B27" s="41">
        <f>B26+C26</f>
        <v>2704.4775</v>
      </c>
      <c r="C27" s="42"/>
    </row>
    <row r="28" spans="1:4" ht="16" thickBot="1" x14ac:dyDescent="0.4">
      <c r="A28" s="35"/>
      <c r="B28" s="36"/>
      <c r="C28" s="37"/>
    </row>
    <row r="29" spans="1:4" ht="111.5" thickBot="1" x14ac:dyDescent="0.5">
      <c r="A29" s="38" t="s">
        <v>77</v>
      </c>
      <c r="B29" s="39">
        <f>B14+B27</f>
        <v>16069.882720000001</v>
      </c>
      <c r="C29" s="40"/>
    </row>
  </sheetData>
  <mergeCells count="5">
    <mergeCell ref="B12:C12"/>
    <mergeCell ref="B13:C13"/>
    <mergeCell ref="B14:C14"/>
    <mergeCell ref="B27:C27"/>
    <mergeCell ref="B29:C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Sheet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Gabriella</cp:lastModifiedBy>
  <dcterms:created xsi:type="dcterms:W3CDTF">2023-09-13T10:44:13Z</dcterms:created>
  <dcterms:modified xsi:type="dcterms:W3CDTF">2023-09-13T11:03:16Z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22.2.4.0</vt:lpwstr>
  </property>
</Properties>
</file>