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17"/>
  <workbookPr/>
  <mc:AlternateContent xmlns:mc="http://schemas.openxmlformats.org/markup-compatibility/2006">
    <mc:Choice Requires="x15">
      <x15ac:absPath xmlns:x15ac="http://schemas.microsoft.com/office/spreadsheetml/2010/11/ac" url="C:\Lavori\2021 Coppola concorso di idee\bando\Bando revisione GB 12_9_2023\"/>
    </mc:Choice>
  </mc:AlternateContent>
  <bookViews>
    <workbookView xWindow="0" yWindow="0" windowWidth="25600" windowHeight="10950" activeTab="1"/>
  </bookViews>
  <sheets>
    <sheet name="Sheet" sheetId="1" r:id="rId1"/>
    <sheet name="Compensi" sheetId="2" r:id="rId2"/>
  </sheets>
  <definedNames>
    <definedName name="_xlnm._FilterDatabase" localSheetId="0" hidden="1">Sheet!$A$1:$T$168</definedName>
  </definedNames>
  <calcPr calcId="162913"/>
</workbook>
</file>

<file path=xl/calcChain.xml><?xml version="1.0" encoding="utf-8"?>
<calcChain xmlns="http://schemas.openxmlformats.org/spreadsheetml/2006/main">
  <c r="B20" i="2" l="1"/>
  <c r="C22" i="2" l="1"/>
  <c r="C23" i="2" s="1"/>
  <c r="C24" i="2" s="1"/>
  <c r="B22" i="2"/>
  <c r="B23" i="2" s="1"/>
  <c r="B24" i="2" s="1"/>
  <c r="D19" i="2"/>
  <c r="C20" i="2"/>
  <c r="C15" i="2"/>
  <c r="B15" i="2"/>
  <c r="C14" i="2"/>
  <c r="B14" i="2"/>
  <c r="C13" i="2"/>
  <c r="B13" i="2"/>
  <c r="C12" i="2"/>
  <c r="B12" i="2"/>
  <c r="C9" i="2"/>
  <c r="B9" i="2"/>
  <c r="C8" i="2"/>
  <c r="B8" i="2"/>
  <c r="C7" i="2"/>
  <c r="B7" i="2"/>
  <c r="C6" i="2"/>
  <c r="B6" i="2"/>
  <c r="D3" i="2"/>
  <c r="D2" i="2"/>
  <c r="K168" i="1"/>
  <c r="J168" i="1"/>
  <c r="I168" i="1"/>
  <c r="H168" i="1"/>
  <c r="K167" i="1"/>
  <c r="J167" i="1"/>
  <c r="I167" i="1"/>
  <c r="H167" i="1"/>
  <c r="K157" i="1"/>
  <c r="J157" i="1"/>
  <c r="I157" i="1"/>
  <c r="H157" i="1"/>
  <c r="K147" i="1"/>
  <c r="J147" i="1"/>
  <c r="I147" i="1"/>
  <c r="H147" i="1"/>
  <c r="K137" i="1"/>
  <c r="J137" i="1"/>
  <c r="I137" i="1"/>
  <c r="H137" i="1"/>
  <c r="K127" i="1"/>
  <c r="J127" i="1"/>
  <c r="I127" i="1"/>
  <c r="H127" i="1"/>
  <c r="K117" i="1"/>
  <c r="J117" i="1"/>
  <c r="I117" i="1"/>
  <c r="H117" i="1"/>
  <c r="K107" i="1"/>
  <c r="J107" i="1"/>
  <c r="I107" i="1"/>
  <c r="H107" i="1"/>
  <c r="K97" i="1"/>
  <c r="J97" i="1"/>
  <c r="I97" i="1"/>
  <c r="H97" i="1"/>
  <c r="K86" i="1"/>
  <c r="J86" i="1"/>
  <c r="I86" i="1"/>
  <c r="H86" i="1"/>
  <c r="K85" i="1"/>
  <c r="J85" i="1"/>
  <c r="I85" i="1"/>
  <c r="H85" i="1"/>
  <c r="K76" i="1"/>
  <c r="J76" i="1"/>
  <c r="I76" i="1"/>
  <c r="H76" i="1"/>
  <c r="K67" i="1"/>
  <c r="J67" i="1"/>
  <c r="I67" i="1"/>
  <c r="H67" i="1"/>
  <c r="K58" i="1"/>
  <c r="J58" i="1"/>
  <c r="I58" i="1"/>
  <c r="H58" i="1"/>
  <c r="K49" i="1"/>
  <c r="J49" i="1"/>
  <c r="I49" i="1"/>
  <c r="H49" i="1"/>
  <c r="K40" i="1"/>
  <c r="J40" i="1"/>
  <c r="I40" i="1"/>
  <c r="H40" i="1"/>
  <c r="K31" i="1"/>
  <c r="J31" i="1"/>
  <c r="I31" i="1"/>
  <c r="H31" i="1"/>
  <c r="K22" i="1"/>
  <c r="J22" i="1"/>
  <c r="I22" i="1"/>
  <c r="H22" i="1"/>
  <c r="K12" i="1"/>
  <c r="J12" i="1"/>
  <c r="I12" i="1"/>
  <c r="H12" i="1"/>
  <c r="K11" i="1"/>
  <c r="J11" i="1"/>
  <c r="I11" i="1"/>
  <c r="H11" i="1"/>
  <c r="K7" i="1"/>
  <c r="J7" i="1"/>
  <c r="I7" i="1"/>
  <c r="H7" i="1"/>
  <c r="K6" i="1"/>
  <c r="K169" i="1" s="1"/>
  <c r="J6" i="1"/>
  <c r="J169" i="1" s="1"/>
  <c r="I6" i="1"/>
  <c r="I169" i="1" s="1"/>
  <c r="H6" i="1"/>
  <c r="H169" i="1" s="1"/>
  <c r="B25" i="2" l="1"/>
  <c r="C30" i="2" l="1"/>
  <c r="C31" i="2" s="1"/>
  <c r="C34" i="2" l="1"/>
  <c r="C33" i="2"/>
  <c r="C32" i="2"/>
</calcChain>
</file>

<file path=xl/sharedStrings.xml><?xml version="1.0" encoding="utf-8"?>
<sst xmlns="http://schemas.openxmlformats.org/spreadsheetml/2006/main" count="561" uniqueCount="107">
  <si>
    <t>Codice Prestazione</t>
  </si>
  <si>
    <t>Prestazione</t>
  </si>
  <si>
    <t>Destinazione</t>
  </si>
  <si>
    <t>Categoria</t>
  </si>
  <si>
    <t>Costo V</t>
  </si>
  <si>
    <t>Grado G</t>
  </si>
  <si>
    <t>Parametro P</t>
  </si>
  <si>
    <t>Coeff. Q</t>
  </si>
  <si>
    <t>CP_Netto</t>
  </si>
  <si>
    <t>Spese</t>
  </si>
  <si>
    <t>CP + S</t>
  </si>
  <si>
    <t>% MO</t>
  </si>
  <si>
    <t>% M</t>
  </si>
  <si>
    <t>M</t>
  </si>
  <si>
    <t>Id Opera</t>
  </si>
  <si>
    <t>Id Categoria</t>
  </si>
  <si>
    <t>Id Destinazione</t>
  </si>
  <si>
    <t>Id Fase Prestazionale</t>
  </si>
  <si>
    <t>Id Prestazione</t>
  </si>
  <si>
    <t>Id Capitolo</t>
  </si>
  <si>
    <t>Fase: 02 - STUDI DI FATTIBILITA' (N° 2)</t>
  </si>
  <si>
    <t>ID Opera: P.02 (N° 2)</t>
  </si>
  <si>
    <t>QaI.01</t>
  </si>
  <si>
    <t>Relazione illustrativa</t>
  </si>
  <si>
    <t>Interventi del verde e opere per attività ricreativa o sportiva</t>
  </si>
  <si>
    <t>PAESAGGIO, AMBIENTE, NATURALIZZAZIONE, AGROALIMENTARE, ZOOTECNICA, RURALITA', FORESTE</t>
  </si>
  <si>
    <t>QaI.02</t>
  </si>
  <si>
    <t>Relazione illustrativa, Elaborati progettuali e tecnico economici</t>
  </si>
  <si>
    <t>Fase: 05 - PIANI ECONOMICI (N° 1)</t>
  </si>
  <si>
    <t>ID Opera: P.02 (N° 1)</t>
  </si>
  <si>
    <t>QaIV.01</t>
  </si>
  <si>
    <t xml:space="preserve">Piani economici, aziendali, business plan e di investimento </t>
  </si>
  <si>
    <t>Fase: 06 - PROGETTAZIONE PRELIMINARE (N° 56)</t>
  </si>
  <si>
    <t>ID Opera: E.04 - Casa mobile 2/3 posti letto (N° 7)</t>
  </si>
  <si>
    <t>QbI.01</t>
  </si>
  <si>
    <t>Relazioni, planimetrie, elaborati grafici</t>
  </si>
  <si>
    <t>Industria Alberghiera, Turismo e Commercio e Servizi per la Mobilità</t>
  </si>
  <si>
    <t>EDILIZIA</t>
  </si>
  <si>
    <t>QbI.02</t>
  </si>
  <si>
    <t>Calcolo sommario spesa, quadro economico di progetto</t>
  </si>
  <si>
    <t>QbI.04</t>
  </si>
  <si>
    <t>Piano economico e finanziario di massima</t>
  </si>
  <si>
    <t>QbI.05</t>
  </si>
  <si>
    <t xml:space="preserve">Capitolato speciale descrittivo e prestazionale, schema di contratto </t>
  </si>
  <si>
    <t>QbI.12</t>
  </si>
  <si>
    <t>Progettazione integrale e coordinata - Integrazione delle prestazioni specialistiche</t>
  </si>
  <si>
    <t>QbI.15</t>
  </si>
  <si>
    <t>Prime indicazioni di progettazione antincendio (d.m. 6/02/1982)</t>
  </si>
  <si>
    <t>QbI.16</t>
  </si>
  <si>
    <t>Prime indicazioni e prescrizioni per la stesura dei Piani di Sicurezza</t>
  </si>
  <si>
    <t>ID Opera: E.04 - Casa mobile 4/5 posti letto (N° 7)</t>
  </si>
  <si>
    <t>ID Opera: IA.01 - Impianti Casa mobile 2/3 posti letto (N° 7)</t>
  </si>
  <si>
    <t>Impianti meccanici a fluido a servizio delle costruzioni</t>
  </si>
  <si>
    <t>IMPIANTI</t>
  </si>
  <si>
    <t>ID Opera: IA.01 - Impianti Casa mobile 4/5 posti letto (N° 7)</t>
  </si>
  <si>
    <t>ID Opera: IA.02 - Impianti Casa mobile 2/3 posti letto (N° 7)</t>
  </si>
  <si>
    <t>ID Opera: IA.02 - Impianti Casa mobile 4/5 posti letto (N° 7)</t>
  </si>
  <si>
    <t>ID Opera: IA.03 - Impianti Casa mobile 2/3 posti letto (N° 7)</t>
  </si>
  <si>
    <t>Impianti elettrici e speciali a servizio delle costruzioni - Singole apparecchiature per laboratori e impianti pilota</t>
  </si>
  <si>
    <t>ID Opera: IA.03 - Impianti Casa mobile 4/5 posti letto (N° 7)</t>
  </si>
  <si>
    <t>Fase: 08 - PROGETTAZIONE DEFINITIVA (N° 64)</t>
  </si>
  <si>
    <t>ID Opera: E.04 - Casa mobile 2/3 posti letto (N° 8)</t>
  </si>
  <si>
    <t>QbII.01</t>
  </si>
  <si>
    <t>Relazioni generale e tecniche, Elaborati grafici, Calcolo delle strutture e degli impianti, eventuali Relazione sulla risoluzione delle interferenze e Relazione sulla gestione materie</t>
  </si>
  <si>
    <t>QbII.03</t>
  </si>
  <si>
    <t>Disciplinare descrittivo e prestazionale</t>
  </si>
  <si>
    <t>QbII.05</t>
  </si>
  <si>
    <t>Elenco prezzi unitari ed eventuali analisi, Computo metrico estimativo, Quadro economico</t>
  </si>
  <si>
    <t>QbII.17</t>
  </si>
  <si>
    <t>QbII.18</t>
  </si>
  <si>
    <t>Elaborati di progettazione antincendio (d.m. 16/02/1982)</t>
  </si>
  <si>
    <t>QbII.20</t>
  </si>
  <si>
    <t>Elaborati e relazioni per requisiti acustici (Legge 447/95-d.p.c.m. 512/97)</t>
  </si>
  <si>
    <t>QbII.21</t>
  </si>
  <si>
    <t>Relazione energetica (ex Legge 10/91 e s.m.i.)</t>
  </si>
  <si>
    <t>QbII.23</t>
  </si>
  <si>
    <t>Aggiornamento delle prime indicazioni e prescrizioni per la redazione del PSC</t>
  </si>
  <si>
    <t>ID Opera: E.04 - Casa mobile 4/5 posti letto (N° 8)</t>
  </si>
  <si>
    <t>ID Opera: IA.01 - Impianti Casa mobile 2/3 posti letto (N° 8)</t>
  </si>
  <si>
    <t>ID Opera: IA.01 - Impianti Casa mobile 4/5 posti letto (N° 8)</t>
  </si>
  <si>
    <t>ID Opera: IA.02 - Impianti Casa mobile 2/3 posti letto (N° 8)</t>
  </si>
  <si>
    <t>ID Opera: IA.02 - Impianti Casa mobile 4/5 posti letto (N° 8)</t>
  </si>
  <si>
    <t>ID Opera: IA.03 - Impianti Casa mobile 2/3 posti letto (N° 8)</t>
  </si>
  <si>
    <t>ID Opera: IA.03 - Impianti Casa mobile 4/5 posti letto (N° 8)</t>
  </si>
  <si>
    <t>case mobili 2/3 posti letto</t>
  </si>
  <si>
    <t>case mobili 4/5 posti letto</t>
  </si>
  <si>
    <t>PFTE</t>
  </si>
  <si>
    <t>E.04</t>
  </si>
  <si>
    <t>IA.01</t>
  </si>
  <si>
    <t>IA.02</t>
  </si>
  <si>
    <t>IA.03</t>
  </si>
  <si>
    <t>Definitivo</t>
  </si>
  <si>
    <t>N° case mobili replicate</t>
  </si>
  <si>
    <t>Totale costo progettazione case mobili</t>
  </si>
  <si>
    <t>Studio di fattibilità</t>
  </si>
  <si>
    <t>piano economico</t>
  </si>
  <si>
    <t>Totale progettazione</t>
  </si>
  <si>
    <t>Masterplan (paesaggio)</t>
  </si>
  <si>
    <t>Totale masterplan</t>
  </si>
  <si>
    <t>Costo totale repliche</t>
  </si>
  <si>
    <t>percentuale 3% (su singola replica)</t>
  </si>
  <si>
    <t>Totale progettazione prototipi case mobili</t>
  </si>
  <si>
    <t>I° premio</t>
  </si>
  <si>
    <t>II°   premio</t>
  </si>
  <si>
    <t>III° premio</t>
  </si>
  <si>
    <t xml:space="preserve"> IV° premio</t>
  </si>
  <si>
    <t>V° premio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</si>
</sst>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0\ [$€-410]"/>
    <numFmt numFmtId="165" formatCode="#,##0.0000000000%"/>
    <numFmt numFmtId="166" formatCode="#,##0.0000"/>
    <numFmt numFmtId="167" formatCode="#,##0.00%"/>
    <numFmt numFmtId="168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166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168" fontId="4" fillId="0" borderId="0" xfId="0" applyNumberFormat="1" applyFont="1" applyFill="1"/>
    <xf numFmtId="168" fontId="0" fillId="0" borderId="0" xfId="0" applyNumberFormat="1"/>
    <xf numFmtId="168" fontId="4" fillId="0" borderId="2" xfId="0" applyNumberFormat="1" applyFont="1" applyFill="1" applyBorder="1"/>
    <xf numFmtId="0" fontId="0" fillId="0" borderId="2" xfId="0" applyBorder="1" applyAlignment="1">
      <alignment wrapText="1"/>
    </xf>
    <xf numFmtId="168" fontId="0" fillId="0" borderId="2" xfId="0" applyNumberFormat="1" applyBorder="1"/>
    <xf numFmtId="0" fontId="0" fillId="0" borderId="4" xfId="0" applyBorder="1" applyAlignment="1">
      <alignment wrapText="1"/>
    </xf>
    <xf numFmtId="168" fontId="0" fillId="0" borderId="4" xfId="0" applyNumberFormat="1" applyBorder="1"/>
    <xf numFmtId="0" fontId="6" fillId="2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Border="1"/>
    <xf numFmtId="168" fontId="4" fillId="0" borderId="8" xfId="0" applyNumberFormat="1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3" fillId="0" borderId="3" xfId="0" applyFont="1" applyBorder="1" applyAlignment="1">
      <alignment wrapText="1"/>
    </xf>
    <xf numFmtId="168" fontId="0" fillId="0" borderId="10" xfId="0" applyNumberFormat="1" applyBorder="1"/>
    <xf numFmtId="0" fontId="3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168" fontId="3" fillId="0" borderId="3" xfId="0" applyNumberFormat="1" applyFont="1" applyBorder="1"/>
    <xf numFmtId="0" fontId="0" fillId="0" borderId="8" xfId="0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8" xfId="0" applyBorder="1"/>
    <xf numFmtId="168" fontId="3" fillId="0" borderId="6" xfId="0" applyNumberFormat="1" applyFont="1" applyBorder="1"/>
    <xf numFmtId="168" fontId="3" fillId="0" borderId="7" xfId="0" applyNumberFormat="1" applyFont="1" applyBorder="1"/>
    <xf numFmtId="43" fontId="0" fillId="0" borderId="0" xfId="1" applyFont="1"/>
    <xf numFmtId="43" fontId="7" fillId="0" borderId="0" xfId="1" applyFont="1"/>
    <xf numFmtId="0" fontId="7" fillId="0" borderId="0" xfId="0" applyFont="1"/>
    <xf numFmtId="168" fontId="6" fillId="0" borderId="1" xfId="0" applyNumberFormat="1" applyFont="1" applyBorder="1" applyAlignment="1">
      <alignment horizontal="center"/>
    </xf>
    <xf numFmtId="168" fontId="6" fillId="0" borderId="14" xfId="0" applyNumberFormat="1" applyFont="1" applyBorder="1" applyAlignment="1">
      <alignment horizontal="center"/>
    </xf>
    <xf numFmtId="168" fontId="6" fillId="0" borderId="5" xfId="0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69"/>
  <sheetViews>
    <sheetView workbookViewId="0">
      <pane ySplit="1" topLeftCell="A158" activePane="bottomLeft" state="frozen"/>
      <selection pane="bottomLeft" activeCell="K178" sqref="K178"/>
    </sheetView>
  </sheetViews>
  <sheetFormatPr defaultRowHeight="14.5" outlineLevelRow="2" x14ac:dyDescent="0.35"/>
  <cols>
    <col min="1" max="1" width="15.90625" customWidth="1"/>
    <col min="2" max="2" width="35.7265625" customWidth="1"/>
    <col min="3" max="3" width="28.54296875" hidden="1" customWidth="1"/>
    <col min="4" max="4" width="10.7265625" customWidth="1"/>
    <col min="5" max="5" width="10.7265625" style="1" customWidth="1"/>
    <col min="6" max="6" width="8.7265625" style="2" customWidth="1"/>
    <col min="7" max="7" width="19.453125" style="3" customWidth="1"/>
    <col min="8" max="8" width="9.90625" style="4" bestFit="1" customWidth="1"/>
    <col min="9" max="9" width="10.81640625" style="1" bestFit="1" customWidth="1"/>
    <col min="10" max="10" width="9.36328125" style="1" bestFit="1" customWidth="1"/>
    <col min="11" max="11" width="10.36328125" style="1" bestFit="1" customWidth="1"/>
    <col min="12" max="13" width="28.54296875" style="5" hidden="1" customWidth="1"/>
    <col min="14" max="14" width="28.54296875" style="1" hidden="1" customWidth="1"/>
    <col min="15" max="19" width="28.54296875" hidden="1" customWidth="1"/>
    <col min="20" max="20" width="12.08984375" bestFit="1" customWidth="1"/>
  </cols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5">
      <c r="A2" s="6" t="s">
        <v>20</v>
      </c>
      <c r="E2"/>
      <c r="F2"/>
      <c r="G2"/>
      <c r="H2"/>
      <c r="I2"/>
      <c r="J2"/>
      <c r="K2"/>
      <c r="L2"/>
      <c r="M2"/>
      <c r="N2"/>
    </row>
    <row r="3" spans="1:20" outlineLevel="1" x14ac:dyDescent="0.35">
      <c r="A3" s="6" t="s">
        <v>21</v>
      </c>
      <c r="E3"/>
      <c r="F3"/>
      <c r="G3"/>
      <c r="H3"/>
      <c r="I3"/>
      <c r="J3"/>
      <c r="K3"/>
      <c r="L3"/>
      <c r="M3"/>
      <c r="N3"/>
    </row>
    <row r="4" spans="1:20" outlineLevel="2" x14ac:dyDescent="0.35">
      <c r="A4" t="s">
        <v>22</v>
      </c>
      <c r="B4" t="s">
        <v>23</v>
      </c>
      <c r="C4" t="s">
        <v>24</v>
      </c>
      <c r="D4" t="s">
        <v>25</v>
      </c>
      <c r="E4" s="1">
        <v>2200000</v>
      </c>
      <c r="F4" s="2">
        <v>0.85</v>
      </c>
      <c r="G4" s="3">
        <v>5.9042294677E-2</v>
      </c>
      <c r="H4" s="4">
        <v>0.04</v>
      </c>
      <c r="I4" s="1">
        <v>4416.3599999999997</v>
      </c>
      <c r="J4" s="1">
        <v>1068.76</v>
      </c>
      <c r="K4" s="1">
        <v>5485.12</v>
      </c>
      <c r="L4" s="5">
        <v>0.52</v>
      </c>
      <c r="M4" s="5">
        <v>2.0800000000000003E-2</v>
      </c>
      <c r="N4" s="1">
        <v>114.09</v>
      </c>
      <c r="O4">
        <v>54</v>
      </c>
      <c r="P4">
        <v>7</v>
      </c>
      <c r="Q4">
        <v>28</v>
      </c>
      <c r="R4">
        <v>2</v>
      </c>
      <c r="S4">
        <v>8</v>
      </c>
      <c r="T4">
        <v>48575</v>
      </c>
    </row>
    <row r="5" spans="1:20" outlineLevel="2" x14ac:dyDescent="0.35">
      <c r="A5" t="s">
        <v>26</v>
      </c>
      <c r="B5" t="s">
        <v>27</v>
      </c>
      <c r="C5" t="s">
        <v>24</v>
      </c>
      <c r="D5" t="s">
        <v>25</v>
      </c>
      <c r="E5" s="1">
        <v>2200000</v>
      </c>
      <c r="F5" s="2">
        <v>0.85</v>
      </c>
      <c r="G5" s="3">
        <v>5.9042294677E-2</v>
      </c>
      <c r="H5" s="4">
        <v>0.08</v>
      </c>
      <c r="I5" s="1">
        <v>8832.73</v>
      </c>
      <c r="J5" s="1">
        <v>2137.52</v>
      </c>
      <c r="K5" s="1">
        <v>10970.25</v>
      </c>
      <c r="L5" s="5">
        <v>0.52</v>
      </c>
      <c r="M5" s="5">
        <v>4.1600000000000005E-2</v>
      </c>
      <c r="N5" s="1">
        <v>456.36</v>
      </c>
      <c r="O5">
        <v>54</v>
      </c>
      <c r="P5">
        <v>7</v>
      </c>
      <c r="Q5">
        <v>28</v>
      </c>
      <c r="R5">
        <v>2</v>
      </c>
      <c r="S5">
        <v>9</v>
      </c>
      <c r="T5">
        <v>48575</v>
      </c>
    </row>
    <row r="6" spans="1:20" outlineLevel="2" x14ac:dyDescent="0.35">
      <c r="H6" s="7">
        <f>SUBTOTAL(9,H4:H5)</f>
        <v>0.12</v>
      </c>
      <c r="I6" s="8">
        <f>SUBTOTAL(9,I4:I5)</f>
        <v>13249.09</v>
      </c>
      <c r="J6" s="8">
        <f>SUBTOTAL(9,J4:J5)</f>
        <v>3206.2799999999997</v>
      </c>
      <c r="K6" s="8">
        <f>SUBTOTAL(9,K4:K5)</f>
        <v>16455.37</v>
      </c>
    </row>
    <row r="7" spans="1:20" outlineLevel="1" x14ac:dyDescent="0.35">
      <c r="H7" s="7">
        <f>SUBTOTAL(9,H4:H5)</f>
        <v>0.12</v>
      </c>
      <c r="I7" s="8">
        <f>SUBTOTAL(9,I4:I5)</f>
        <v>13249.09</v>
      </c>
      <c r="J7" s="8">
        <f>SUBTOTAL(9,J4:J5)</f>
        <v>3206.2799999999997</v>
      </c>
      <c r="K7" s="8">
        <f>SUBTOTAL(9,K4:K5)</f>
        <v>16455.37</v>
      </c>
    </row>
    <row r="8" spans="1:20" x14ac:dyDescent="0.35">
      <c r="A8" s="6" t="s">
        <v>28</v>
      </c>
      <c r="E8"/>
      <c r="F8"/>
      <c r="G8"/>
      <c r="H8"/>
      <c r="I8"/>
      <c r="J8"/>
      <c r="K8"/>
      <c r="L8"/>
      <c r="M8"/>
      <c r="N8"/>
    </row>
    <row r="9" spans="1:20" outlineLevel="1" x14ac:dyDescent="0.35">
      <c r="A9" s="6" t="s">
        <v>29</v>
      </c>
      <c r="E9"/>
      <c r="F9"/>
      <c r="G9"/>
      <c r="H9"/>
      <c r="I9"/>
      <c r="J9"/>
      <c r="K9"/>
      <c r="L9"/>
      <c r="M9"/>
      <c r="N9"/>
    </row>
    <row r="10" spans="1:20" outlineLevel="2" x14ac:dyDescent="0.35">
      <c r="A10" t="s">
        <v>30</v>
      </c>
      <c r="B10" t="s">
        <v>31</v>
      </c>
      <c r="C10" t="s">
        <v>24</v>
      </c>
      <c r="D10" t="s">
        <v>25</v>
      </c>
      <c r="E10" s="1">
        <v>2200000</v>
      </c>
      <c r="F10" s="2">
        <v>0.85</v>
      </c>
      <c r="G10" s="3">
        <v>5.9042294677E-2</v>
      </c>
      <c r="H10" s="4">
        <v>5.0000000000000001E-3</v>
      </c>
      <c r="I10" s="1">
        <v>552.04999999999995</v>
      </c>
      <c r="J10" s="1">
        <v>133.6</v>
      </c>
      <c r="K10" s="1">
        <v>685.65</v>
      </c>
      <c r="L10" s="5">
        <v>0.52</v>
      </c>
      <c r="M10" s="5">
        <v>2.6000000000000003E-3</v>
      </c>
      <c r="N10" s="1">
        <v>1.78</v>
      </c>
      <c r="O10">
        <v>54</v>
      </c>
      <c r="P10">
        <v>7</v>
      </c>
      <c r="Q10">
        <v>28</v>
      </c>
      <c r="R10">
        <v>5</v>
      </c>
      <c r="S10">
        <v>17</v>
      </c>
      <c r="T10">
        <v>48575</v>
      </c>
    </row>
    <row r="11" spans="1:20" outlineLevel="2" x14ac:dyDescent="0.35">
      <c r="H11" s="7">
        <f>SUBTOTAL(9,H10)</f>
        <v>5.0000000000000001E-3</v>
      </c>
      <c r="I11" s="8">
        <f>SUBTOTAL(9,I10)</f>
        <v>552.04999999999995</v>
      </c>
      <c r="J11" s="8">
        <f>SUBTOTAL(9,J10)</f>
        <v>133.6</v>
      </c>
      <c r="K11" s="8">
        <f>SUBTOTAL(9,K10)</f>
        <v>685.65</v>
      </c>
    </row>
    <row r="12" spans="1:20" outlineLevel="1" x14ac:dyDescent="0.35">
      <c r="H12" s="7">
        <f>SUBTOTAL(9,H10)</f>
        <v>5.0000000000000001E-3</v>
      </c>
      <c r="I12" s="8">
        <f>SUBTOTAL(9,I10)</f>
        <v>552.04999999999995</v>
      </c>
      <c r="J12" s="8">
        <f>SUBTOTAL(9,J10)</f>
        <v>133.6</v>
      </c>
      <c r="K12" s="8">
        <f>SUBTOTAL(9,K10)</f>
        <v>685.65</v>
      </c>
    </row>
    <row r="13" spans="1:20" x14ac:dyDescent="0.35">
      <c r="A13" s="6" t="s">
        <v>32</v>
      </c>
      <c r="E13"/>
      <c r="F13"/>
      <c r="G13"/>
      <c r="H13"/>
      <c r="I13"/>
      <c r="J13"/>
      <c r="K13"/>
      <c r="L13"/>
      <c r="M13"/>
      <c r="N13"/>
    </row>
    <row r="14" spans="1:20" outlineLevel="1" x14ac:dyDescent="0.35">
      <c r="A14" s="6" t="s">
        <v>33</v>
      </c>
      <c r="E14"/>
      <c r="F14"/>
      <c r="G14"/>
      <c r="H14"/>
      <c r="I14"/>
      <c r="J14"/>
      <c r="K14"/>
      <c r="L14"/>
      <c r="M14"/>
      <c r="N14"/>
    </row>
    <row r="15" spans="1:20" outlineLevel="2" x14ac:dyDescent="0.35">
      <c r="A15" t="s">
        <v>34</v>
      </c>
      <c r="B15" t="s">
        <v>35</v>
      </c>
      <c r="C15" t="s">
        <v>36</v>
      </c>
      <c r="D15" t="s">
        <v>37</v>
      </c>
      <c r="E15" s="1">
        <v>30000</v>
      </c>
      <c r="F15" s="2">
        <v>1.2</v>
      </c>
      <c r="G15" s="3">
        <v>0.19186445827699999</v>
      </c>
      <c r="H15" s="4">
        <v>0.09</v>
      </c>
      <c r="I15" s="1">
        <v>621.64</v>
      </c>
      <c r="J15" s="1">
        <v>150.44</v>
      </c>
      <c r="K15" s="1">
        <v>772.07999999999993</v>
      </c>
      <c r="L15" s="5">
        <v>0.52</v>
      </c>
      <c r="M15" s="5">
        <v>4.6800000000000001E-2</v>
      </c>
      <c r="N15" s="1">
        <v>36.130000000000003</v>
      </c>
      <c r="O15">
        <v>4</v>
      </c>
      <c r="P15">
        <v>1</v>
      </c>
      <c r="Q15">
        <v>2</v>
      </c>
      <c r="R15">
        <v>6</v>
      </c>
      <c r="S15">
        <v>18</v>
      </c>
      <c r="T15">
        <v>48572</v>
      </c>
    </row>
    <row r="16" spans="1:20" outlineLevel="2" x14ac:dyDescent="0.35">
      <c r="A16" t="s">
        <v>38</v>
      </c>
      <c r="B16" t="s">
        <v>39</v>
      </c>
      <c r="C16" t="s">
        <v>36</v>
      </c>
      <c r="D16" t="s">
        <v>37</v>
      </c>
      <c r="E16" s="1">
        <v>30000</v>
      </c>
      <c r="F16" s="2">
        <v>1.2</v>
      </c>
      <c r="G16" s="3">
        <v>0.19186445827699999</v>
      </c>
      <c r="H16" s="4">
        <v>0.01</v>
      </c>
      <c r="I16" s="1">
        <v>69.069999999999993</v>
      </c>
      <c r="J16" s="1">
        <v>16.71</v>
      </c>
      <c r="K16" s="1">
        <v>85.78</v>
      </c>
      <c r="L16" s="5">
        <v>0.52</v>
      </c>
      <c r="M16" s="5">
        <v>5.2000000000000006E-3</v>
      </c>
      <c r="N16" s="1">
        <v>0.45</v>
      </c>
      <c r="O16">
        <v>4</v>
      </c>
      <c r="P16">
        <v>1</v>
      </c>
      <c r="Q16">
        <v>2</v>
      </c>
      <c r="R16">
        <v>6</v>
      </c>
      <c r="S16">
        <v>19</v>
      </c>
      <c r="T16">
        <v>48572</v>
      </c>
    </row>
    <row r="17" spans="1:20" outlineLevel="2" x14ac:dyDescent="0.35">
      <c r="A17" t="s">
        <v>40</v>
      </c>
      <c r="B17" t="s">
        <v>41</v>
      </c>
      <c r="C17" t="s">
        <v>36</v>
      </c>
      <c r="D17" t="s">
        <v>37</v>
      </c>
      <c r="E17" s="1">
        <v>30000</v>
      </c>
      <c r="F17" s="2">
        <v>1.2</v>
      </c>
      <c r="G17" s="3">
        <v>0.19186445827699999</v>
      </c>
      <c r="H17" s="4">
        <v>0.03</v>
      </c>
      <c r="I17" s="1">
        <v>207.21</v>
      </c>
      <c r="J17" s="1">
        <v>50.14</v>
      </c>
      <c r="K17" s="1">
        <v>257.35000000000002</v>
      </c>
      <c r="L17" s="5">
        <v>0.52</v>
      </c>
      <c r="M17" s="5">
        <v>1.5599999999999999E-2</v>
      </c>
      <c r="N17" s="1">
        <v>4.01</v>
      </c>
      <c r="O17">
        <v>4</v>
      </c>
      <c r="P17">
        <v>1</v>
      </c>
      <c r="Q17">
        <v>2</v>
      </c>
      <c r="R17">
        <v>6</v>
      </c>
      <c r="S17">
        <v>21</v>
      </c>
      <c r="T17">
        <v>48572</v>
      </c>
    </row>
    <row r="18" spans="1:20" outlineLevel="2" x14ac:dyDescent="0.35">
      <c r="A18" t="s">
        <v>42</v>
      </c>
      <c r="B18" t="s">
        <v>43</v>
      </c>
      <c r="C18" t="s">
        <v>36</v>
      </c>
      <c r="D18" t="s">
        <v>37</v>
      </c>
      <c r="E18" s="1">
        <v>30000</v>
      </c>
      <c r="F18" s="2">
        <v>1.2</v>
      </c>
      <c r="G18" s="3">
        <v>0.19186445827699999</v>
      </c>
      <c r="H18" s="4">
        <v>7.0000000000000007E-2</v>
      </c>
      <c r="I18" s="1">
        <v>483.5</v>
      </c>
      <c r="J18" s="1">
        <v>117.01</v>
      </c>
      <c r="K18" s="1">
        <v>600.51</v>
      </c>
      <c r="L18" s="5">
        <v>0.52</v>
      </c>
      <c r="M18" s="5">
        <v>3.6400000000000002E-2</v>
      </c>
      <c r="N18" s="1">
        <v>21.86</v>
      </c>
      <c r="O18">
        <v>4</v>
      </c>
      <c r="P18">
        <v>1</v>
      </c>
      <c r="Q18">
        <v>2</v>
      </c>
      <c r="R18">
        <v>6</v>
      </c>
      <c r="S18">
        <v>22</v>
      </c>
      <c r="T18">
        <v>48572</v>
      </c>
    </row>
    <row r="19" spans="1:20" outlineLevel="2" x14ac:dyDescent="0.35">
      <c r="A19" t="s">
        <v>44</v>
      </c>
      <c r="B19" t="s">
        <v>45</v>
      </c>
      <c r="C19" t="s">
        <v>36</v>
      </c>
      <c r="D19" t="s">
        <v>37</v>
      </c>
      <c r="E19" s="1">
        <v>30000</v>
      </c>
      <c r="F19" s="2">
        <v>1.2</v>
      </c>
      <c r="G19" s="3">
        <v>0.19186445827699999</v>
      </c>
      <c r="H19" s="4">
        <v>0.02</v>
      </c>
      <c r="I19" s="1">
        <v>138.13999999999999</v>
      </c>
      <c r="J19" s="1">
        <v>33.43</v>
      </c>
      <c r="K19" s="1">
        <v>171.57</v>
      </c>
      <c r="L19" s="5">
        <v>0.52</v>
      </c>
      <c r="M19" s="5">
        <v>1.0400000000000001E-2</v>
      </c>
      <c r="N19" s="1">
        <v>1.78</v>
      </c>
      <c r="O19">
        <v>4</v>
      </c>
      <c r="P19">
        <v>1</v>
      </c>
      <c r="Q19">
        <v>2</v>
      </c>
      <c r="R19">
        <v>6</v>
      </c>
      <c r="S19">
        <v>28</v>
      </c>
      <c r="T19">
        <v>48572</v>
      </c>
    </row>
    <row r="20" spans="1:20" outlineLevel="2" x14ac:dyDescent="0.35">
      <c r="A20" t="s">
        <v>46</v>
      </c>
      <c r="B20" t="s">
        <v>47</v>
      </c>
      <c r="C20" t="s">
        <v>36</v>
      </c>
      <c r="D20" t="s">
        <v>37</v>
      </c>
      <c r="E20" s="1">
        <v>30000</v>
      </c>
      <c r="F20" s="2">
        <v>1.2</v>
      </c>
      <c r="G20" s="3">
        <v>0.19186445827699999</v>
      </c>
      <c r="H20" s="4">
        <v>5.0000000000000001E-3</v>
      </c>
      <c r="I20" s="1">
        <v>34.54</v>
      </c>
      <c r="J20" s="1">
        <v>8.36</v>
      </c>
      <c r="K20" s="1">
        <v>42.9</v>
      </c>
      <c r="L20" s="5">
        <v>0.52</v>
      </c>
      <c r="M20" s="5">
        <v>2.6000000000000003E-3</v>
      </c>
      <c r="N20" s="1">
        <v>0.11</v>
      </c>
      <c r="O20">
        <v>4</v>
      </c>
      <c r="P20">
        <v>1</v>
      </c>
      <c r="Q20">
        <v>2</v>
      </c>
      <c r="R20">
        <v>6</v>
      </c>
      <c r="S20">
        <v>31</v>
      </c>
      <c r="T20">
        <v>48572</v>
      </c>
    </row>
    <row r="21" spans="1:20" outlineLevel="2" x14ac:dyDescent="0.35">
      <c r="A21" t="s">
        <v>48</v>
      </c>
      <c r="B21" t="s">
        <v>49</v>
      </c>
      <c r="C21" t="s">
        <v>36</v>
      </c>
      <c r="D21" t="s">
        <v>37</v>
      </c>
      <c r="E21" s="1">
        <v>30000</v>
      </c>
      <c r="F21" s="2">
        <v>1.2</v>
      </c>
      <c r="G21" s="3">
        <v>0.19186445827699999</v>
      </c>
      <c r="H21" s="4">
        <v>0.01</v>
      </c>
      <c r="I21" s="1">
        <v>69.069999999999993</v>
      </c>
      <c r="J21" s="1">
        <v>16.71</v>
      </c>
      <c r="K21" s="1">
        <v>85.78</v>
      </c>
      <c r="L21" s="5">
        <v>0.48</v>
      </c>
      <c r="M21" s="5">
        <v>4.7999999999999996E-3</v>
      </c>
      <c r="N21" s="1">
        <v>0.41</v>
      </c>
      <c r="O21">
        <v>4</v>
      </c>
      <c r="P21">
        <v>1</v>
      </c>
      <c r="Q21">
        <v>2</v>
      </c>
      <c r="R21">
        <v>6</v>
      </c>
      <c r="S21">
        <v>32</v>
      </c>
      <c r="T21">
        <v>48572</v>
      </c>
    </row>
    <row r="22" spans="1:20" outlineLevel="2" x14ac:dyDescent="0.35">
      <c r="H22" s="7">
        <f>SUBTOTAL(9,H15:H21)</f>
        <v>0.23500000000000001</v>
      </c>
      <c r="I22" s="8">
        <f>SUBTOTAL(9,I15:I21)</f>
        <v>1623.1699999999998</v>
      </c>
      <c r="J22" s="8">
        <f>SUBTOTAL(9,J15:J21)</f>
        <v>392.8</v>
      </c>
      <c r="K22" s="8">
        <f>SUBTOTAL(9,K15:K21)</f>
        <v>2015.97</v>
      </c>
    </row>
    <row r="23" spans="1:20" outlineLevel="1" x14ac:dyDescent="0.35">
      <c r="A23" s="6" t="s">
        <v>50</v>
      </c>
      <c r="E23"/>
      <c r="F23"/>
      <c r="G23"/>
      <c r="H23"/>
      <c r="I23"/>
      <c r="J23"/>
      <c r="K23"/>
      <c r="L23"/>
      <c r="M23"/>
      <c r="N23"/>
    </row>
    <row r="24" spans="1:20" outlineLevel="2" x14ac:dyDescent="0.35">
      <c r="A24" t="s">
        <v>34</v>
      </c>
      <c r="B24" t="s">
        <v>35</v>
      </c>
      <c r="C24" t="s">
        <v>36</v>
      </c>
      <c r="D24" t="s">
        <v>37</v>
      </c>
      <c r="E24" s="1">
        <v>35000</v>
      </c>
      <c r="F24" s="2">
        <v>1.2</v>
      </c>
      <c r="G24" s="3">
        <v>0.18218532715999999</v>
      </c>
      <c r="H24" s="4">
        <v>0.09</v>
      </c>
      <c r="I24" s="1">
        <v>688.66</v>
      </c>
      <c r="J24" s="1">
        <v>166.66</v>
      </c>
      <c r="K24" s="1">
        <v>855.31999999999994</v>
      </c>
      <c r="L24" s="5">
        <v>0.52</v>
      </c>
      <c r="M24" s="5">
        <v>4.6800000000000001E-2</v>
      </c>
      <c r="N24" s="1">
        <v>40.03</v>
      </c>
      <c r="O24">
        <v>4</v>
      </c>
      <c r="P24">
        <v>1</v>
      </c>
      <c r="Q24">
        <v>2</v>
      </c>
      <c r="R24">
        <v>6</v>
      </c>
      <c r="S24">
        <v>18</v>
      </c>
      <c r="T24">
        <v>55954</v>
      </c>
    </row>
    <row r="25" spans="1:20" outlineLevel="2" x14ac:dyDescent="0.35">
      <c r="A25" t="s">
        <v>38</v>
      </c>
      <c r="B25" t="s">
        <v>39</v>
      </c>
      <c r="C25" t="s">
        <v>36</v>
      </c>
      <c r="D25" t="s">
        <v>37</v>
      </c>
      <c r="E25" s="1">
        <v>35000</v>
      </c>
      <c r="F25" s="2">
        <v>1.2</v>
      </c>
      <c r="G25" s="3">
        <v>0.18218532715999999</v>
      </c>
      <c r="H25" s="4">
        <v>0.01</v>
      </c>
      <c r="I25" s="1">
        <v>76.52</v>
      </c>
      <c r="J25" s="1">
        <v>18.52</v>
      </c>
      <c r="K25" s="1">
        <v>95.039999999999992</v>
      </c>
      <c r="L25" s="5">
        <v>0.52</v>
      </c>
      <c r="M25" s="5">
        <v>5.2000000000000006E-3</v>
      </c>
      <c r="N25" s="1">
        <v>0.49</v>
      </c>
      <c r="O25">
        <v>4</v>
      </c>
      <c r="P25">
        <v>1</v>
      </c>
      <c r="Q25">
        <v>2</v>
      </c>
      <c r="R25">
        <v>6</v>
      </c>
      <c r="S25">
        <v>19</v>
      </c>
      <c r="T25">
        <v>55954</v>
      </c>
    </row>
    <row r="26" spans="1:20" outlineLevel="2" x14ac:dyDescent="0.35">
      <c r="A26" t="s">
        <v>40</v>
      </c>
      <c r="B26" t="s">
        <v>41</v>
      </c>
      <c r="C26" t="s">
        <v>36</v>
      </c>
      <c r="D26" t="s">
        <v>37</v>
      </c>
      <c r="E26" s="1">
        <v>35000</v>
      </c>
      <c r="F26" s="2">
        <v>1.2</v>
      </c>
      <c r="G26" s="3">
        <v>0.18218532715999999</v>
      </c>
      <c r="H26" s="4">
        <v>0.03</v>
      </c>
      <c r="I26" s="1">
        <v>229.55</v>
      </c>
      <c r="J26" s="1">
        <v>55.55</v>
      </c>
      <c r="K26" s="1">
        <v>285.10000000000002</v>
      </c>
      <c r="L26" s="5">
        <v>0.52</v>
      </c>
      <c r="M26" s="5">
        <v>1.5599999999999999E-2</v>
      </c>
      <c r="N26" s="1">
        <v>4.45</v>
      </c>
      <c r="O26">
        <v>4</v>
      </c>
      <c r="P26">
        <v>1</v>
      </c>
      <c r="Q26">
        <v>2</v>
      </c>
      <c r="R26">
        <v>6</v>
      </c>
      <c r="S26">
        <v>21</v>
      </c>
      <c r="T26">
        <v>55954</v>
      </c>
    </row>
    <row r="27" spans="1:20" outlineLevel="2" x14ac:dyDescent="0.35">
      <c r="A27" t="s">
        <v>42</v>
      </c>
      <c r="B27" t="s">
        <v>43</v>
      </c>
      <c r="C27" t="s">
        <v>36</v>
      </c>
      <c r="D27" t="s">
        <v>37</v>
      </c>
      <c r="E27" s="1">
        <v>35000</v>
      </c>
      <c r="F27" s="2">
        <v>1.2</v>
      </c>
      <c r="G27" s="3">
        <v>0.18218532715999999</v>
      </c>
      <c r="H27" s="4">
        <v>7.0000000000000007E-2</v>
      </c>
      <c r="I27" s="1">
        <v>535.62</v>
      </c>
      <c r="J27" s="1">
        <v>129.62</v>
      </c>
      <c r="K27" s="1">
        <v>665.24</v>
      </c>
      <c r="L27" s="5">
        <v>0.52</v>
      </c>
      <c r="M27" s="5">
        <v>3.6400000000000002E-2</v>
      </c>
      <c r="N27" s="1">
        <v>24.21</v>
      </c>
      <c r="O27">
        <v>4</v>
      </c>
      <c r="P27">
        <v>1</v>
      </c>
      <c r="Q27">
        <v>2</v>
      </c>
      <c r="R27">
        <v>6</v>
      </c>
      <c r="S27">
        <v>22</v>
      </c>
      <c r="T27">
        <v>55954</v>
      </c>
    </row>
    <row r="28" spans="1:20" outlineLevel="2" x14ac:dyDescent="0.35">
      <c r="A28" t="s">
        <v>44</v>
      </c>
      <c r="B28" t="s">
        <v>45</v>
      </c>
      <c r="C28" t="s">
        <v>36</v>
      </c>
      <c r="D28" t="s">
        <v>37</v>
      </c>
      <c r="E28" s="1">
        <v>35000</v>
      </c>
      <c r="F28" s="2">
        <v>1.2</v>
      </c>
      <c r="G28" s="3">
        <v>0.18218532715999999</v>
      </c>
      <c r="H28" s="4">
        <v>0.02</v>
      </c>
      <c r="I28" s="1">
        <v>153.04</v>
      </c>
      <c r="J28" s="1">
        <v>37.04</v>
      </c>
      <c r="K28" s="1">
        <v>190.07999999999998</v>
      </c>
      <c r="L28" s="5">
        <v>0.52</v>
      </c>
      <c r="M28" s="5">
        <v>1.0400000000000001E-2</v>
      </c>
      <c r="N28" s="1">
        <v>1.98</v>
      </c>
      <c r="O28">
        <v>4</v>
      </c>
      <c r="P28">
        <v>1</v>
      </c>
      <c r="Q28">
        <v>2</v>
      </c>
      <c r="R28">
        <v>6</v>
      </c>
      <c r="S28">
        <v>28</v>
      </c>
      <c r="T28">
        <v>55954</v>
      </c>
    </row>
    <row r="29" spans="1:20" outlineLevel="2" x14ac:dyDescent="0.35">
      <c r="A29" t="s">
        <v>46</v>
      </c>
      <c r="B29" t="s">
        <v>47</v>
      </c>
      <c r="C29" t="s">
        <v>36</v>
      </c>
      <c r="D29" t="s">
        <v>37</v>
      </c>
      <c r="E29" s="1">
        <v>35000</v>
      </c>
      <c r="F29" s="2">
        <v>1.2</v>
      </c>
      <c r="G29" s="3">
        <v>0.18218532715999999</v>
      </c>
      <c r="H29" s="4">
        <v>5.0000000000000001E-3</v>
      </c>
      <c r="I29" s="1">
        <v>38.26</v>
      </c>
      <c r="J29" s="1">
        <v>9.26</v>
      </c>
      <c r="K29" s="1">
        <v>47.519999999999996</v>
      </c>
      <c r="L29" s="5">
        <v>0.52</v>
      </c>
      <c r="M29" s="5">
        <v>2.6000000000000003E-3</v>
      </c>
      <c r="N29" s="1">
        <v>0.12</v>
      </c>
      <c r="O29">
        <v>4</v>
      </c>
      <c r="P29">
        <v>1</v>
      </c>
      <c r="Q29">
        <v>2</v>
      </c>
      <c r="R29">
        <v>6</v>
      </c>
      <c r="S29">
        <v>31</v>
      </c>
      <c r="T29">
        <v>55954</v>
      </c>
    </row>
    <row r="30" spans="1:20" outlineLevel="2" x14ac:dyDescent="0.35">
      <c r="A30" t="s">
        <v>48</v>
      </c>
      <c r="B30" t="s">
        <v>49</v>
      </c>
      <c r="C30" t="s">
        <v>36</v>
      </c>
      <c r="D30" t="s">
        <v>37</v>
      </c>
      <c r="E30" s="1">
        <v>35000</v>
      </c>
      <c r="F30" s="2">
        <v>1.2</v>
      </c>
      <c r="G30" s="3">
        <v>0.18218532715999999</v>
      </c>
      <c r="H30" s="4">
        <v>0.01</v>
      </c>
      <c r="I30" s="1">
        <v>76.52</v>
      </c>
      <c r="J30" s="1">
        <v>18.52</v>
      </c>
      <c r="K30" s="1">
        <v>95.039999999999992</v>
      </c>
      <c r="L30" s="5">
        <v>0.48</v>
      </c>
      <c r="M30" s="5">
        <v>4.7999999999999996E-3</v>
      </c>
      <c r="N30" s="1">
        <v>0.46</v>
      </c>
      <c r="O30">
        <v>4</v>
      </c>
      <c r="P30">
        <v>1</v>
      </c>
      <c r="Q30">
        <v>2</v>
      </c>
      <c r="R30">
        <v>6</v>
      </c>
      <c r="S30">
        <v>32</v>
      </c>
      <c r="T30">
        <v>55954</v>
      </c>
    </row>
    <row r="31" spans="1:20" outlineLevel="2" x14ac:dyDescent="0.35">
      <c r="H31" s="7">
        <f>SUBTOTAL(9,H24:H30)</f>
        <v>0.23500000000000001</v>
      </c>
      <c r="I31" s="8">
        <f>SUBTOTAL(9,I24:I30)</f>
        <v>1798.1699999999998</v>
      </c>
      <c r="J31" s="8">
        <f>SUBTOTAL(9,J24:J30)</f>
        <v>435.17</v>
      </c>
      <c r="K31" s="8">
        <f>SUBTOTAL(9,K24:K30)</f>
        <v>2233.34</v>
      </c>
    </row>
    <row r="32" spans="1:20" outlineLevel="1" x14ac:dyDescent="0.35">
      <c r="A32" s="6" t="s">
        <v>51</v>
      </c>
      <c r="E32"/>
      <c r="F32"/>
      <c r="G32"/>
      <c r="H32"/>
      <c r="I32"/>
      <c r="J32"/>
      <c r="K32"/>
      <c r="L32"/>
      <c r="M32"/>
      <c r="N32"/>
    </row>
    <row r="33" spans="1:20" outlineLevel="2" x14ac:dyDescent="0.35">
      <c r="A33" t="s">
        <v>34</v>
      </c>
      <c r="B33" t="s">
        <v>35</v>
      </c>
      <c r="C33" t="s">
        <v>52</v>
      </c>
      <c r="D33" t="s">
        <v>53</v>
      </c>
      <c r="E33" s="1">
        <v>2000</v>
      </c>
      <c r="F33" s="2">
        <v>0.75</v>
      </c>
      <c r="G33" s="3">
        <v>0.204110112659</v>
      </c>
      <c r="H33" s="4">
        <v>0.09</v>
      </c>
      <c r="I33" s="1">
        <v>27.55</v>
      </c>
      <c r="J33" s="1">
        <v>6.67</v>
      </c>
      <c r="K33" s="1">
        <v>34.22</v>
      </c>
      <c r="L33" s="5">
        <v>0.51</v>
      </c>
      <c r="M33" s="5">
        <v>4.5899999999999996E-2</v>
      </c>
      <c r="N33" s="1">
        <v>1.57</v>
      </c>
      <c r="O33">
        <v>29</v>
      </c>
      <c r="P33">
        <v>3</v>
      </c>
      <c r="Q33">
        <v>12</v>
      </c>
      <c r="R33">
        <v>6</v>
      </c>
      <c r="S33">
        <v>18</v>
      </c>
      <c r="T33">
        <v>55957</v>
      </c>
    </row>
    <row r="34" spans="1:20" outlineLevel="2" x14ac:dyDescent="0.35">
      <c r="A34" t="s">
        <v>38</v>
      </c>
      <c r="B34" t="s">
        <v>39</v>
      </c>
      <c r="C34" t="s">
        <v>52</v>
      </c>
      <c r="D34" t="s">
        <v>53</v>
      </c>
      <c r="E34" s="1">
        <v>2000</v>
      </c>
      <c r="F34" s="2">
        <v>0.75</v>
      </c>
      <c r="G34" s="3">
        <v>0.204110112659</v>
      </c>
      <c r="H34" s="4">
        <v>0.01</v>
      </c>
      <c r="I34" s="1">
        <v>3.06</v>
      </c>
      <c r="J34" s="1">
        <v>0.74</v>
      </c>
      <c r="K34" s="1">
        <v>3.8</v>
      </c>
      <c r="L34" s="5">
        <v>0.51</v>
      </c>
      <c r="M34" s="5">
        <v>5.1000000000000004E-3</v>
      </c>
      <c r="N34" s="1">
        <v>0.02</v>
      </c>
      <c r="O34">
        <v>29</v>
      </c>
      <c r="P34">
        <v>3</v>
      </c>
      <c r="Q34">
        <v>12</v>
      </c>
      <c r="R34">
        <v>6</v>
      </c>
      <c r="S34">
        <v>19</v>
      </c>
      <c r="T34">
        <v>55957</v>
      </c>
    </row>
    <row r="35" spans="1:20" outlineLevel="2" x14ac:dyDescent="0.35">
      <c r="A35" t="s">
        <v>40</v>
      </c>
      <c r="B35" t="s">
        <v>41</v>
      </c>
      <c r="C35" t="s">
        <v>52</v>
      </c>
      <c r="D35" t="s">
        <v>53</v>
      </c>
      <c r="E35" s="1">
        <v>2000</v>
      </c>
      <c r="F35" s="2">
        <v>0.75</v>
      </c>
      <c r="G35" s="3">
        <v>0.204110112659</v>
      </c>
      <c r="H35" s="4">
        <v>0.03</v>
      </c>
      <c r="I35" s="1">
        <v>9.18</v>
      </c>
      <c r="J35" s="1">
        <v>2.2200000000000002</v>
      </c>
      <c r="K35" s="1">
        <v>11.4</v>
      </c>
      <c r="L35" s="5">
        <v>0.51</v>
      </c>
      <c r="M35" s="5">
        <v>1.5299999999999999E-2</v>
      </c>
      <c r="N35" s="1">
        <v>0.17</v>
      </c>
      <c r="O35">
        <v>29</v>
      </c>
      <c r="P35">
        <v>3</v>
      </c>
      <c r="Q35">
        <v>12</v>
      </c>
      <c r="R35">
        <v>6</v>
      </c>
      <c r="S35">
        <v>21</v>
      </c>
      <c r="T35">
        <v>55957</v>
      </c>
    </row>
    <row r="36" spans="1:20" outlineLevel="2" x14ac:dyDescent="0.35">
      <c r="A36" t="s">
        <v>42</v>
      </c>
      <c r="B36" t="s">
        <v>43</v>
      </c>
      <c r="C36" t="s">
        <v>52</v>
      </c>
      <c r="D36" t="s">
        <v>53</v>
      </c>
      <c r="E36" s="1">
        <v>2000</v>
      </c>
      <c r="F36" s="2">
        <v>0.75</v>
      </c>
      <c r="G36" s="3">
        <v>0.204110112659</v>
      </c>
      <c r="H36" s="4">
        <v>7.0000000000000007E-2</v>
      </c>
      <c r="I36" s="1">
        <v>21.43</v>
      </c>
      <c r="J36" s="1">
        <v>5.19</v>
      </c>
      <c r="K36" s="1">
        <v>26.62</v>
      </c>
      <c r="L36" s="5">
        <v>0.51</v>
      </c>
      <c r="M36" s="5">
        <v>3.5700000000000003E-2</v>
      </c>
      <c r="N36" s="1">
        <v>0.95</v>
      </c>
      <c r="O36">
        <v>29</v>
      </c>
      <c r="P36">
        <v>3</v>
      </c>
      <c r="Q36">
        <v>12</v>
      </c>
      <c r="R36">
        <v>6</v>
      </c>
      <c r="S36">
        <v>22</v>
      </c>
      <c r="T36">
        <v>55957</v>
      </c>
    </row>
    <row r="37" spans="1:20" outlineLevel="2" x14ac:dyDescent="0.35">
      <c r="A37" t="s">
        <v>44</v>
      </c>
      <c r="B37" t="s">
        <v>45</v>
      </c>
      <c r="C37" t="s">
        <v>52</v>
      </c>
      <c r="D37" t="s">
        <v>53</v>
      </c>
      <c r="E37" s="1">
        <v>2000</v>
      </c>
      <c r="F37" s="2">
        <v>0.75</v>
      </c>
      <c r="G37" s="3">
        <v>0.204110112659</v>
      </c>
      <c r="H37" s="4">
        <v>0.02</v>
      </c>
      <c r="I37" s="1">
        <v>6.12</v>
      </c>
      <c r="J37" s="1">
        <v>1.48</v>
      </c>
      <c r="K37" s="1">
        <v>7.6</v>
      </c>
      <c r="L37" s="5">
        <v>0.51</v>
      </c>
      <c r="M37" s="5">
        <v>1.0200000000000001E-2</v>
      </c>
      <c r="N37" s="1">
        <v>0.08</v>
      </c>
      <c r="O37">
        <v>29</v>
      </c>
      <c r="P37">
        <v>3</v>
      </c>
      <c r="Q37">
        <v>12</v>
      </c>
      <c r="R37">
        <v>6</v>
      </c>
      <c r="S37">
        <v>28</v>
      </c>
      <c r="T37">
        <v>55957</v>
      </c>
    </row>
    <row r="38" spans="1:20" outlineLevel="2" x14ac:dyDescent="0.35">
      <c r="A38" t="s">
        <v>46</v>
      </c>
      <c r="B38" t="s">
        <v>47</v>
      </c>
      <c r="C38" t="s">
        <v>52</v>
      </c>
      <c r="D38" t="s">
        <v>53</v>
      </c>
      <c r="E38" s="1">
        <v>2000</v>
      </c>
      <c r="F38" s="2">
        <v>0.75</v>
      </c>
      <c r="G38" s="3">
        <v>0.204110112659</v>
      </c>
      <c r="H38" s="4">
        <v>5.0000000000000001E-3</v>
      </c>
      <c r="I38" s="1">
        <v>1.53</v>
      </c>
      <c r="J38" s="1">
        <v>0.37</v>
      </c>
      <c r="K38" s="1">
        <v>1.9</v>
      </c>
      <c r="L38" s="5">
        <v>0.51</v>
      </c>
      <c r="M38" s="5">
        <v>2.5500000000000002E-3</v>
      </c>
      <c r="N38" s="1">
        <v>0</v>
      </c>
      <c r="O38">
        <v>29</v>
      </c>
      <c r="P38">
        <v>3</v>
      </c>
      <c r="Q38">
        <v>12</v>
      </c>
      <c r="R38">
        <v>6</v>
      </c>
      <c r="S38">
        <v>31</v>
      </c>
      <c r="T38">
        <v>55957</v>
      </c>
    </row>
    <row r="39" spans="1:20" outlineLevel="2" x14ac:dyDescent="0.35">
      <c r="A39" t="s">
        <v>48</v>
      </c>
      <c r="B39" t="s">
        <v>49</v>
      </c>
      <c r="C39" t="s">
        <v>52</v>
      </c>
      <c r="D39" t="s">
        <v>53</v>
      </c>
      <c r="E39" s="1">
        <v>2000</v>
      </c>
      <c r="F39" s="2">
        <v>0.75</v>
      </c>
      <c r="G39" s="3">
        <v>0.204110112659</v>
      </c>
      <c r="H39" s="4">
        <v>0.01</v>
      </c>
      <c r="I39" s="1">
        <v>3.06</v>
      </c>
      <c r="J39" s="1">
        <v>0.74</v>
      </c>
      <c r="K39" s="1">
        <v>3.8</v>
      </c>
      <c r="L39" s="5">
        <v>0.48</v>
      </c>
      <c r="M39" s="5">
        <v>4.7999999999999996E-3</v>
      </c>
      <c r="N39" s="1">
        <v>0.02</v>
      </c>
      <c r="O39">
        <v>29</v>
      </c>
      <c r="P39">
        <v>3</v>
      </c>
      <c r="Q39">
        <v>12</v>
      </c>
      <c r="R39">
        <v>6</v>
      </c>
      <c r="S39">
        <v>32</v>
      </c>
      <c r="T39">
        <v>55957</v>
      </c>
    </row>
    <row r="40" spans="1:20" outlineLevel="2" x14ac:dyDescent="0.35">
      <c r="H40" s="7">
        <f>SUBTOTAL(9,H33:H39)</f>
        <v>0.23500000000000001</v>
      </c>
      <c r="I40" s="8">
        <f>SUBTOTAL(9,I33:I39)</f>
        <v>71.930000000000007</v>
      </c>
      <c r="J40" s="8">
        <f>SUBTOTAL(9,J33:J39)</f>
        <v>17.41</v>
      </c>
      <c r="K40" s="8">
        <f>SUBTOTAL(9,K33:K39)</f>
        <v>89.339999999999989</v>
      </c>
    </row>
    <row r="41" spans="1:20" outlineLevel="1" x14ac:dyDescent="0.35">
      <c r="A41" s="6" t="s">
        <v>54</v>
      </c>
      <c r="E41"/>
      <c r="F41"/>
      <c r="G41"/>
      <c r="H41"/>
      <c r="I41"/>
      <c r="J41"/>
      <c r="K41"/>
      <c r="L41"/>
      <c r="M41"/>
      <c r="N41"/>
    </row>
    <row r="42" spans="1:20" outlineLevel="2" x14ac:dyDescent="0.35">
      <c r="A42" t="s">
        <v>34</v>
      </c>
      <c r="B42" t="s">
        <v>35</v>
      </c>
      <c r="C42" t="s">
        <v>52</v>
      </c>
      <c r="D42" t="s">
        <v>53</v>
      </c>
      <c r="E42" s="1">
        <v>2000</v>
      </c>
      <c r="F42" s="2">
        <v>0.75</v>
      </c>
      <c r="G42" s="3">
        <v>0.204110112659</v>
      </c>
      <c r="H42" s="4">
        <v>0.09</v>
      </c>
      <c r="I42" s="1">
        <v>27.55</v>
      </c>
      <c r="J42" s="1">
        <v>6.67</v>
      </c>
      <c r="K42" s="1">
        <v>34.22</v>
      </c>
      <c r="L42" s="5">
        <v>0.51</v>
      </c>
      <c r="M42" s="5">
        <v>4.5899999999999996E-2</v>
      </c>
      <c r="N42" s="1">
        <v>1.57</v>
      </c>
      <c r="O42">
        <v>29</v>
      </c>
      <c r="P42">
        <v>3</v>
      </c>
      <c r="Q42">
        <v>12</v>
      </c>
      <c r="R42">
        <v>6</v>
      </c>
      <c r="S42">
        <v>18</v>
      </c>
      <c r="T42">
        <v>55958</v>
      </c>
    </row>
    <row r="43" spans="1:20" outlineLevel="2" x14ac:dyDescent="0.35">
      <c r="A43" t="s">
        <v>38</v>
      </c>
      <c r="B43" t="s">
        <v>39</v>
      </c>
      <c r="C43" t="s">
        <v>52</v>
      </c>
      <c r="D43" t="s">
        <v>53</v>
      </c>
      <c r="E43" s="1">
        <v>2000</v>
      </c>
      <c r="F43" s="2">
        <v>0.75</v>
      </c>
      <c r="G43" s="3">
        <v>0.204110112659</v>
      </c>
      <c r="H43" s="4">
        <v>0.01</v>
      </c>
      <c r="I43" s="1">
        <v>3.06</v>
      </c>
      <c r="J43" s="1">
        <v>0.74</v>
      </c>
      <c r="K43" s="1">
        <v>3.8</v>
      </c>
      <c r="L43" s="5">
        <v>0.51</v>
      </c>
      <c r="M43" s="5">
        <v>5.1000000000000004E-3</v>
      </c>
      <c r="N43" s="1">
        <v>0.02</v>
      </c>
      <c r="O43">
        <v>29</v>
      </c>
      <c r="P43">
        <v>3</v>
      </c>
      <c r="Q43">
        <v>12</v>
      </c>
      <c r="R43">
        <v>6</v>
      </c>
      <c r="S43">
        <v>19</v>
      </c>
      <c r="T43">
        <v>55958</v>
      </c>
    </row>
    <row r="44" spans="1:20" outlineLevel="2" x14ac:dyDescent="0.35">
      <c r="A44" t="s">
        <v>40</v>
      </c>
      <c r="B44" t="s">
        <v>41</v>
      </c>
      <c r="C44" t="s">
        <v>52</v>
      </c>
      <c r="D44" t="s">
        <v>53</v>
      </c>
      <c r="E44" s="1">
        <v>2000</v>
      </c>
      <c r="F44" s="2">
        <v>0.75</v>
      </c>
      <c r="G44" s="3">
        <v>0.204110112659</v>
      </c>
      <c r="H44" s="4">
        <v>0.03</v>
      </c>
      <c r="I44" s="1">
        <v>9.18</v>
      </c>
      <c r="J44" s="1">
        <v>2.2200000000000002</v>
      </c>
      <c r="K44" s="1">
        <v>11.4</v>
      </c>
      <c r="L44" s="5">
        <v>0.51</v>
      </c>
      <c r="M44" s="5">
        <v>1.5299999999999999E-2</v>
      </c>
      <c r="N44" s="1">
        <v>0.17</v>
      </c>
      <c r="O44">
        <v>29</v>
      </c>
      <c r="P44">
        <v>3</v>
      </c>
      <c r="Q44">
        <v>12</v>
      </c>
      <c r="R44">
        <v>6</v>
      </c>
      <c r="S44">
        <v>21</v>
      </c>
      <c r="T44">
        <v>55958</v>
      </c>
    </row>
    <row r="45" spans="1:20" outlineLevel="2" x14ac:dyDescent="0.35">
      <c r="A45" t="s">
        <v>42</v>
      </c>
      <c r="B45" t="s">
        <v>43</v>
      </c>
      <c r="C45" t="s">
        <v>52</v>
      </c>
      <c r="D45" t="s">
        <v>53</v>
      </c>
      <c r="E45" s="1">
        <v>2000</v>
      </c>
      <c r="F45" s="2">
        <v>0.75</v>
      </c>
      <c r="G45" s="3">
        <v>0.204110112659</v>
      </c>
      <c r="H45" s="4">
        <v>7.0000000000000007E-2</v>
      </c>
      <c r="I45" s="1">
        <v>21.43</v>
      </c>
      <c r="J45" s="1">
        <v>5.19</v>
      </c>
      <c r="K45" s="1">
        <v>26.62</v>
      </c>
      <c r="L45" s="5">
        <v>0.51</v>
      </c>
      <c r="M45" s="5">
        <v>3.5700000000000003E-2</v>
      </c>
      <c r="N45" s="1">
        <v>0.95</v>
      </c>
      <c r="O45">
        <v>29</v>
      </c>
      <c r="P45">
        <v>3</v>
      </c>
      <c r="Q45">
        <v>12</v>
      </c>
      <c r="R45">
        <v>6</v>
      </c>
      <c r="S45">
        <v>22</v>
      </c>
      <c r="T45">
        <v>55958</v>
      </c>
    </row>
    <row r="46" spans="1:20" outlineLevel="2" x14ac:dyDescent="0.35">
      <c r="A46" t="s">
        <v>44</v>
      </c>
      <c r="B46" t="s">
        <v>45</v>
      </c>
      <c r="C46" t="s">
        <v>52</v>
      </c>
      <c r="D46" t="s">
        <v>53</v>
      </c>
      <c r="E46" s="1">
        <v>2000</v>
      </c>
      <c r="F46" s="2">
        <v>0.75</v>
      </c>
      <c r="G46" s="3">
        <v>0.204110112659</v>
      </c>
      <c r="H46" s="4">
        <v>0.02</v>
      </c>
      <c r="I46" s="1">
        <v>6.12</v>
      </c>
      <c r="J46" s="1">
        <v>1.48</v>
      </c>
      <c r="K46" s="1">
        <v>7.6</v>
      </c>
      <c r="L46" s="5">
        <v>0.51</v>
      </c>
      <c r="M46" s="5">
        <v>1.0200000000000001E-2</v>
      </c>
      <c r="N46" s="1">
        <v>0.08</v>
      </c>
      <c r="O46">
        <v>29</v>
      </c>
      <c r="P46">
        <v>3</v>
      </c>
      <c r="Q46">
        <v>12</v>
      </c>
      <c r="R46">
        <v>6</v>
      </c>
      <c r="S46">
        <v>28</v>
      </c>
      <c r="T46">
        <v>55958</v>
      </c>
    </row>
    <row r="47" spans="1:20" outlineLevel="2" x14ac:dyDescent="0.35">
      <c r="A47" t="s">
        <v>46</v>
      </c>
      <c r="B47" t="s">
        <v>47</v>
      </c>
      <c r="C47" t="s">
        <v>52</v>
      </c>
      <c r="D47" t="s">
        <v>53</v>
      </c>
      <c r="E47" s="1">
        <v>2000</v>
      </c>
      <c r="F47" s="2">
        <v>0.75</v>
      </c>
      <c r="G47" s="3">
        <v>0.204110112659</v>
      </c>
      <c r="H47" s="4">
        <v>5.0000000000000001E-3</v>
      </c>
      <c r="I47" s="1">
        <v>1.53</v>
      </c>
      <c r="J47" s="1">
        <v>0.37</v>
      </c>
      <c r="K47" s="1">
        <v>1.9</v>
      </c>
      <c r="L47" s="5">
        <v>0.51</v>
      </c>
      <c r="M47" s="5">
        <v>2.5500000000000002E-3</v>
      </c>
      <c r="N47" s="1">
        <v>0</v>
      </c>
      <c r="O47">
        <v>29</v>
      </c>
      <c r="P47">
        <v>3</v>
      </c>
      <c r="Q47">
        <v>12</v>
      </c>
      <c r="R47">
        <v>6</v>
      </c>
      <c r="S47">
        <v>31</v>
      </c>
      <c r="T47">
        <v>55958</v>
      </c>
    </row>
    <row r="48" spans="1:20" outlineLevel="2" x14ac:dyDescent="0.35">
      <c r="A48" t="s">
        <v>48</v>
      </c>
      <c r="B48" t="s">
        <v>49</v>
      </c>
      <c r="C48" t="s">
        <v>52</v>
      </c>
      <c r="D48" t="s">
        <v>53</v>
      </c>
      <c r="E48" s="1">
        <v>2000</v>
      </c>
      <c r="F48" s="2">
        <v>0.75</v>
      </c>
      <c r="G48" s="3">
        <v>0.204110112659</v>
      </c>
      <c r="H48" s="4">
        <v>0.01</v>
      </c>
      <c r="I48" s="1">
        <v>3.06</v>
      </c>
      <c r="J48" s="1">
        <v>0.74</v>
      </c>
      <c r="K48" s="1">
        <v>3.8</v>
      </c>
      <c r="L48" s="5">
        <v>0.48</v>
      </c>
      <c r="M48" s="5">
        <v>4.7999999999999996E-3</v>
      </c>
      <c r="N48" s="1">
        <v>0.02</v>
      </c>
      <c r="O48">
        <v>29</v>
      </c>
      <c r="P48">
        <v>3</v>
      </c>
      <c r="Q48">
        <v>12</v>
      </c>
      <c r="R48">
        <v>6</v>
      </c>
      <c r="S48">
        <v>32</v>
      </c>
      <c r="T48">
        <v>55958</v>
      </c>
    </row>
    <row r="49" spans="1:20" outlineLevel="2" x14ac:dyDescent="0.35">
      <c r="H49" s="7">
        <f>SUBTOTAL(9,H42:H48)</f>
        <v>0.23500000000000001</v>
      </c>
      <c r="I49" s="8">
        <f>SUBTOTAL(9,I42:I48)</f>
        <v>71.930000000000007</v>
      </c>
      <c r="J49" s="8">
        <f>SUBTOTAL(9,J42:J48)</f>
        <v>17.41</v>
      </c>
      <c r="K49" s="8">
        <f>SUBTOTAL(9,K42:K48)</f>
        <v>89.339999999999989</v>
      </c>
    </row>
    <row r="50" spans="1:20" outlineLevel="1" x14ac:dyDescent="0.35">
      <c r="A50" s="6" t="s">
        <v>55</v>
      </c>
      <c r="E50"/>
      <c r="F50"/>
      <c r="G50"/>
      <c r="H50"/>
      <c r="I50"/>
      <c r="J50"/>
      <c r="K50"/>
      <c r="L50"/>
      <c r="M50"/>
      <c r="N50"/>
    </row>
    <row r="51" spans="1:20" outlineLevel="2" x14ac:dyDescent="0.35">
      <c r="A51" t="s">
        <v>34</v>
      </c>
      <c r="B51" t="s">
        <v>35</v>
      </c>
      <c r="C51" t="s">
        <v>52</v>
      </c>
      <c r="D51" t="s">
        <v>53</v>
      </c>
      <c r="E51" s="1">
        <v>2000</v>
      </c>
      <c r="F51" s="2">
        <v>0.85</v>
      </c>
      <c r="G51" s="3">
        <v>0.204110112659</v>
      </c>
      <c r="H51" s="4">
        <v>0.09</v>
      </c>
      <c r="I51" s="1">
        <v>31.23</v>
      </c>
      <c r="J51" s="1">
        <v>7.56</v>
      </c>
      <c r="K51" s="1">
        <v>38.79</v>
      </c>
      <c r="L51" s="5">
        <v>0.51</v>
      </c>
      <c r="M51" s="5">
        <v>4.5899999999999996E-2</v>
      </c>
      <c r="N51" s="1">
        <v>1.78</v>
      </c>
      <c r="O51">
        <v>30</v>
      </c>
      <c r="P51">
        <v>3</v>
      </c>
      <c r="Q51">
        <v>12</v>
      </c>
      <c r="R51">
        <v>6</v>
      </c>
      <c r="S51">
        <v>18</v>
      </c>
      <c r="T51">
        <v>55959</v>
      </c>
    </row>
    <row r="52" spans="1:20" outlineLevel="2" x14ac:dyDescent="0.35">
      <c r="A52" t="s">
        <v>38</v>
      </c>
      <c r="B52" t="s">
        <v>39</v>
      </c>
      <c r="C52" t="s">
        <v>52</v>
      </c>
      <c r="D52" t="s">
        <v>53</v>
      </c>
      <c r="E52" s="1">
        <v>2000</v>
      </c>
      <c r="F52" s="2">
        <v>0.85</v>
      </c>
      <c r="G52" s="3">
        <v>0.204110112659</v>
      </c>
      <c r="H52" s="4">
        <v>0.01</v>
      </c>
      <c r="I52" s="1">
        <v>3.47</v>
      </c>
      <c r="J52" s="1">
        <v>0.84</v>
      </c>
      <c r="K52" s="1">
        <v>4.3100000000000005</v>
      </c>
      <c r="L52" s="5">
        <v>0.51</v>
      </c>
      <c r="M52" s="5">
        <v>5.1000000000000004E-3</v>
      </c>
      <c r="N52" s="1">
        <v>0.02</v>
      </c>
      <c r="O52">
        <v>30</v>
      </c>
      <c r="P52">
        <v>3</v>
      </c>
      <c r="Q52">
        <v>12</v>
      </c>
      <c r="R52">
        <v>6</v>
      </c>
      <c r="S52">
        <v>19</v>
      </c>
      <c r="T52">
        <v>55959</v>
      </c>
    </row>
    <row r="53" spans="1:20" outlineLevel="2" x14ac:dyDescent="0.35">
      <c r="A53" t="s">
        <v>40</v>
      </c>
      <c r="B53" t="s">
        <v>41</v>
      </c>
      <c r="C53" t="s">
        <v>52</v>
      </c>
      <c r="D53" t="s">
        <v>53</v>
      </c>
      <c r="E53" s="1">
        <v>2000</v>
      </c>
      <c r="F53" s="2">
        <v>0.85</v>
      </c>
      <c r="G53" s="3">
        <v>0.204110112659</v>
      </c>
      <c r="H53" s="4">
        <v>0.03</v>
      </c>
      <c r="I53" s="1">
        <v>10.41</v>
      </c>
      <c r="J53" s="1">
        <v>2.52</v>
      </c>
      <c r="K53" s="1">
        <v>12.93</v>
      </c>
      <c r="L53" s="5">
        <v>0.51</v>
      </c>
      <c r="M53" s="5">
        <v>1.5299999999999999E-2</v>
      </c>
      <c r="N53" s="1">
        <v>0.2</v>
      </c>
      <c r="O53">
        <v>30</v>
      </c>
      <c r="P53">
        <v>3</v>
      </c>
      <c r="Q53">
        <v>12</v>
      </c>
      <c r="R53">
        <v>6</v>
      </c>
      <c r="S53">
        <v>21</v>
      </c>
      <c r="T53">
        <v>55959</v>
      </c>
    </row>
    <row r="54" spans="1:20" outlineLevel="2" x14ac:dyDescent="0.35">
      <c r="A54" t="s">
        <v>42</v>
      </c>
      <c r="B54" t="s">
        <v>43</v>
      </c>
      <c r="C54" t="s">
        <v>52</v>
      </c>
      <c r="D54" t="s">
        <v>53</v>
      </c>
      <c r="E54" s="1">
        <v>2000</v>
      </c>
      <c r="F54" s="2">
        <v>0.85</v>
      </c>
      <c r="G54" s="3">
        <v>0.204110112659</v>
      </c>
      <c r="H54" s="4">
        <v>7.0000000000000007E-2</v>
      </c>
      <c r="I54" s="1">
        <v>24.29</v>
      </c>
      <c r="J54" s="1">
        <v>5.88</v>
      </c>
      <c r="K54" s="1">
        <v>30.169999999999998</v>
      </c>
      <c r="L54" s="5">
        <v>0.51</v>
      </c>
      <c r="M54" s="5">
        <v>3.5700000000000003E-2</v>
      </c>
      <c r="N54" s="1">
        <v>1.08</v>
      </c>
      <c r="O54">
        <v>30</v>
      </c>
      <c r="P54">
        <v>3</v>
      </c>
      <c r="Q54">
        <v>12</v>
      </c>
      <c r="R54">
        <v>6</v>
      </c>
      <c r="S54">
        <v>22</v>
      </c>
      <c r="T54">
        <v>55959</v>
      </c>
    </row>
    <row r="55" spans="1:20" outlineLevel="2" x14ac:dyDescent="0.35">
      <c r="A55" t="s">
        <v>44</v>
      </c>
      <c r="B55" t="s">
        <v>45</v>
      </c>
      <c r="C55" t="s">
        <v>52</v>
      </c>
      <c r="D55" t="s">
        <v>53</v>
      </c>
      <c r="E55" s="1">
        <v>2000</v>
      </c>
      <c r="F55" s="2">
        <v>0.85</v>
      </c>
      <c r="G55" s="3">
        <v>0.204110112659</v>
      </c>
      <c r="H55" s="4">
        <v>0.02</v>
      </c>
      <c r="I55" s="1">
        <v>6.94</v>
      </c>
      <c r="J55" s="1">
        <v>1.68</v>
      </c>
      <c r="K55" s="1">
        <v>8.620000000000001</v>
      </c>
      <c r="L55" s="5">
        <v>0.51</v>
      </c>
      <c r="M55" s="5">
        <v>1.0200000000000001E-2</v>
      </c>
      <c r="N55" s="1">
        <v>0.09</v>
      </c>
      <c r="O55">
        <v>30</v>
      </c>
      <c r="P55">
        <v>3</v>
      </c>
      <c r="Q55">
        <v>12</v>
      </c>
      <c r="R55">
        <v>6</v>
      </c>
      <c r="S55">
        <v>28</v>
      </c>
      <c r="T55">
        <v>55959</v>
      </c>
    </row>
    <row r="56" spans="1:20" outlineLevel="2" x14ac:dyDescent="0.35">
      <c r="A56" t="s">
        <v>46</v>
      </c>
      <c r="B56" t="s">
        <v>47</v>
      </c>
      <c r="C56" t="s">
        <v>52</v>
      </c>
      <c r="D56" t="s">
        <v>53</v>
      </c>
      <c r="E56" s="1">
        <v>2000</v>
      </c>
      <c r="F56" s="2">
        <v>0.85</v>
      </c>
      <c r="G56" s="3">
        <v>0.204110112659</v>
      </c>
      <c r="H56" s="4">
        <v>5.0000000000000001E-3</v>
      </c>
      <c r="I56" s="1">
        <v>1.73</v>
      </c>
      <c r="J56" s="1">
        <v>0.42</v>
      </c>
      <c r="K56" s="1">
        <v>2.15</v>
      </c>
      <c r="L56" s="5">
        <v>0.51</v>
      </c>
      <c r="M56" s="5">
        <v>2.5500000000000002E-3</v>
      </c>
      <c r="N56" s="1">
        <v>0.01</v>
      </c>
      <c r="O56">
        <v>30</v>
      </c>
      <c r="P56">
        <v>3</v>
      </c>
      <c r="Q56">
        <v>12</v>
      </c>
      <c r="R56">
        <v>6</v>
      </c>
      <c r="S56">
        <v>31</v>
      </c>
      <c r="T56">
        <v>55959</v>
      </c>
    </row>
    <row r="57" spans="1:20" outlineLevel="2" x14ac:dyDescent="0.35">
      <c r="A57" t="s">
        <v>48</v>
      </c>
      <c r="B57" t="s">
        <v>49</v>
      </c>
      <c r="C57" t="s">
        <v>52</v>
      </c>
      <c r="D57" t="s">
        <v>53</v>
      </c>
      <c r="E57" s="1">
        <v>2000</v>
      </c>
      <c r="F57" s="2">
        <v>0.85</v>
      </c>
      <c r="G57" s="3">
        <v>0.204110112659</v>
      </c>
      <c r="H57" s="4">
        <v>0.01</v>
      </c>
      <c r="I57" s="1">
        <v>3.47</v>
      </c>
      <c r="J57" s="1">
        <v>0.84</v>
      </c>
      <c r="K57" s="1">
        <v>4.3100000000000005</v>
      </c>
      <c r="L57" s="5">
        <v>0.48</v>
      </c>
      <c r="M57" s="5">
        <v>4.7999999999999996E-3</v>
      </c>
      <c r="N57" s="1">
        <v>0.02</v>
      </c>
      <c r="O57">
        <v>30</v>
      </c>
      <c r="P57">
        <v>3</v>
      </c>
      <c r="Q57">
        <v>12</v>
      </c>
      <c r="R57">
        <v>6</v>
      </c>
      <c r="S57">
        <v>32</v>
      </c>
      <c r="T57">
        <v>55959</v>
      </c>
    </row>
    <row r="58" spans="1:20" outlineLevel="2" x14ac:dyDescent="0.35">
      <c r="H58" s="7">
        <f>SUBTOTAL(9,H51:H57)</f>
        <v>0.23500000000000001</v>
      </c>
      <c r="I58" s="8">
        <f>SUBTOTAL(9,I51:I57)</f>
        <v>81.540000000000006</v>
      </c>
      <c r="J58" s="8">
        <f>SUBTOTAL(9,J51:J57)</f>
        <v>19.740000000000002</v>
      </c>
      <c r="K58" s="8">
        <f>SUBTOTAL(9,K51:K57)</f>
        <v>101.28000000000002</v>
      </c>
    </row>
    <row r="59" spans="1:20" outlineLevel="1" x14ac:dyDescent="0.35">
      <c r="A59" s="6" t="s">
        <v>56</v>
      </c>
      <c r="E59"/>
      <c r="F59"/>
      <c r="G59"/>
      <c r="H59"/>
      <c r="I59"/>
      <c r="J59"/>
      <c r="K59"/>
      <c r="L59"/>
      <c r="M59"/>
      <c r="N59"/>
    </row>
    <row r="60" spans="1:20" outlineLevel="2" x14ac:dyDescent="0.35">
      <c r="A60" t="s">
        <v>34</v>
      </c>
      <c r="B60" t="s">
        <v>35</v>
      </c>
      <c r="C60" t="s">
        <v>52</v>
      </c>
      <c r="D60" t="s">
        <v>53</v>
      </c>
      <c r="E60" s="1">
        <v>2000</v>
      </c>
      <c r="F60" s="2">
        <v>0.85</v>
      </c>
      <c r="G60" s="3">
        <v>0.204110112659</v>
      </c>
      <c r="H60" s="4">
        <v>0.09</v>
      </c>
      <c r="I60" s="1">
        <v>31.23</v>
      </c>
      <c r="J60" s="1">
        <v>7.56</v>
      </c>
      <c r="K60" s="1">
        <v>38.79</v>
      </c>
      <c r="L60" s="5">
        <v>0.51</v>
      </c>
      <c r="M60" s="5">
        <v>4.5899999999999996E-2</v>
      </c>
      <c r="N60" s="1">
        <v>1.78</v>
      </c>
      <c r="O60">
        <v>30</v>
      </c>
      <c r="P60">
        <v>3</v>
      </c>
      <c r="Q60">
        <v>12</v>
      </c>
      <c r="R60">
        <v>6</v>
      </c>
      <c r="S60">
        <v>18</v>
      </c>
      <c r="T60">
        <v>55965</v>
      </c>
    </row>
    <row r="61" spans="1:20" outlineLevel="2" x14ac:dyDescent="0.35">
      <c r="A61" t="s">
        <v>38</v>
      </c>
      <c r="B61" t="s">
        <v>39</v>
      </c>
      <c r="C61" t="s">
        <v>52</v>
      </c>
      <c r="D61" t="s">
        <v>53</v>
      </c>
      <c r="E61" s="1">
        <v>2000</v>
      </c>
      <c r="F61" s="2">
        <v>0.85</v>
      </c>
      <c r="G61" s="3">
        <v>0.204110112659</v>
      </c>
      <c r="H61" s="4">
        <v>0.01</v>
      </c>
      <c r="I61" s="1">
        <v>3.47</v>
      </c>
      <c r="J61" s="1">
        <v>0.84</v>
      </c>
      <c r="K61" s="1">
        <v>4.3100000000000005</v>
      </c>
      <c r="L61" s="5">
        <v>0.51</v>
      </c>
      <c r="M61" s="5">
        <v>5.1000000000000004E-3</v>
      </c>
      <c r="N61" s="1">
        <v>0.02</v>
      </c>
      <c r="O61">
        <v>30</v>
      </c>
      <c r="P61">
        <v>3</v>
      </c>
      <c r="Q61">
        <v>12</v>
      </c>
      <c r="R61">
        <v>6</v>
      </c>
      <c r="S61">
        <v>19</v>
      </c>
      <c r="T61">
        <v>55965</v>
      </c>
    </row>
    <row r="62" spans="1:20" outlineLevel="2" x14ac:dyDescent="0.35">
      <c r="A62" t="s">
        <v>40</v>
      </c>
      <c r="B62" t="s">
        <v>41</v>
      </c>
      <c r="C62" t="s">
        <v>52</v>
      </c>
      <c r="D62" t="s">
        <v>53</v>
      </c>
      <c r="E62" s="1">
        <v>2000</v>
      </c>
      <c r="F62" s="2">
        <v>0.85</v>
      </c>
      <c r="G62" s="3">
        <v>0.204110112659</v>
      </c>
      <c r="H62" s="4">
        <v>0.03</v>
      </c>
      <c r="I62" s="1">
        <v>10.41</v>
      </c>
      <c r="J62" s="1">
        <v>2.52</v>
      </c>
      <c r="K62" s="1">
        <v>12.93</v>
      </c>
      <c r="L62" s="5">
        <v>0.51</v>
      </c>
      <c r="M62" s="5">
        <v>1.5299999999999999E-2</v>
      </c>
      <c r="N62" s="1">
        <v>0.2</v>
      </c>
      <c r="O62">
        <v>30</v>
      </c>
      <c r="P62">
        <v>3</v>
      </c>
      <c r="Q62">
        <v>12</v>
      </c>
      <c r="R62">
        <v>6</v>
      </c>
      <c r="S62">
        <v>21</v>
      </c>
      <c r="T62">
        <v>55965</v>
      </c>
    </row>
    <row r="63" spans="1:20" outlineLevel="2" x14ac:dyDescent="0.35">
      <c r="A63" t="s">
        <v>42</v>
      </c>
      <c r="B63" t="s">
        <v>43</v>
      </c>
      <c r="C63" t="s">
        <v>52</v>
      </c>
      <c r="D63" t="s">
        <v>53</v>
      </c>
      <c r="E63" s="1">
        <v>2000</v>
      </c>
      <c r="F63" s="2">
        <v>0.85</v>
      </c>
      <c r="G63" s="3">
        <v>0.204110112659</v>
      </c>
      <c r="H63" s="4">
        <v>7.0000000000000007E-2</v>
      </c>
      <c r="I63" s="1">
        <v>24.29</v>
      </c>
      <c r="J63" s="1">
        <v>5.88</v>
      </c>
      <c r="K63" s="1">
        <v>30.169999999999998</v>
      </c>
      <c r="L63" s="5">
        <v>0.51</v>
      </c>
      <c r="M63" s="5">
        <v>3.5700000000000003E-2</v>
      </c>
      <c r="N63" s="1">
        <v>1.08</v>
      </c>
      <c r="O63">
        <v>30</v>
      </c>
      <c r="P63">
        <v>3</v>
      </c>
      <c r="Q63">
        <v>12</v>
      </c>
      <c r="R63">
        <v>6</v>
      </c>
      <c r="S63">
        <v>22</v>
      </c>
      <c r="T63">
        <v>55965</v>
      </c>
    </row>
    <row r="64" spans="1:20" outlineLevel="2" x14ac:dyDescent="0.35">
      <c r="A64" t="s">
        <v>44</v>
      </c>
      <c r="B64" t="s">
        <v>45</v>
      </c>
      <c r="C64" t="s">
        <v>52</v>
      </c>
      <c r="D64" t="s">
        <v>53</v>
      </c>
      <c r="E64" s="1">
        <v>2000</v>
      </c>
      <c r="F64" s="2">
        <v>0.85</v>
      </c>
      <c r="G64" s="3">
        <v>0.204110112659</v>
      </c>
      <c r="H64" s="4">
        <v>0.02</v>
      </c>
      <c r="I64" s="1">
        <v>6.94</v>
      </c>
      <c r="J64" s="1">
        <v>1.68</v>
      </c>
      <c r="K64" s="1">
        <v>8.620000000000001</v>
      </c>
      <c r="L64" s="5">
        <v>0.51</v>
      </c>
      <c r="M64" s="5">
        <v>1.0200000000000001E-2</v>
      </c>
      <c r="N64" s="1">
        <v>0.09</v>
      </c>
      <c r="O64">
        <v>30</v>
      </c>
      <c r="P64">
        <v>3</v>
      </c>
      <c r="Q64">
        <v>12</v>
      </c>
      <c r="R64">
        <v>6</v>
      </c>
      <c r="S64">
        <v>28</v>
      </c>
      <c r="T64">
        <v>55965</v>
      </c>
    </row>
    <row r="65" spans="1:20" outlineLevel="2" x14ac:dyDescent="0.35">
      <c r="A65" t="s">
        <v>46</v>
      </c>
      <c r="B65" t="s">
        <v>47</v>
      </c>
      <c r="C65" t="s">
        <v>52</v>
      </c>
      <c r="D65" t="s">
        <v>53</v>
      </c>
      <c r="E65" s="1">
        <v>2000</v>
      </c>
      <c r="F65" s="2">
        <v>0.85</v>
      </c>
      <c r="G65" s="3">
        <v>0.204110112659</v>
      </c>
      <c r="H65" s="4">
        <v>5.0000000000000001E-3</v>
      </c>
      <c r="I65" s="1">
        <v>1.73</v>
      </c>
      <c r="J65" s="1">
        <v>0.42</v>
      </c>
      <c r="K65" s="1">
        <v>2.15</v>
      </c>
      <c r="L65" s="5">
        <v>0.51</v>
      </c>
      <c r="M65" s="5">
        <v>2.5500000000000002E-3</v>
      </c>
      <c r="N65" s="1">
        <v>0.01</v>
      </c>
      <c r="O65">
        <v>30</v>
      </c>
      <c r="P65">
        <v>3</v>
      </c>
      <c r="Q65">
        <v>12</v>
      </c>
      <c r="R65">
        <v>6</v>
      </c>
      <c r="S65">
        <v>31</v>
      </c>
      <c r="T65">
        <v>55965</v>
      </c>
    </row>
    <row r="66" spans="1:20" outlineLevel="2" x14ac:dyDescent="0.35">
      <c r="A66" t="s">
        <v>48</v>
      </c>
      <c r="B66" t="s">
        <v>49</v>
      </c>
      <c r="C66" t="s">
        <v>52</v>
      </c>
      <c r="D66" t="s">
        <v>53</v>
      </c>
      <c r="E66" s="1">
        <v>2000</v>
      </c>
      <c r="F66" s="2">
        <v>0.85</v>
      </c>
      <c r="G66" s="3">
        <v>0.204110112659</v>
      </c>
      <c r="H66" s="4">
        <v>0.01</v>
      </c>
      <c r="I66" s="1">
        <v>3.47</v>
      </c>
      <c r="J66" s="1">
        <v>0.84</v>
      </c>
      <c r="K66" s="1">
        <v>4.3100000000000005</v>
      </c>
      <c r="L66" s="5">
        <v>0.48</v>
      </c>
      <c r="M66" s="5">
        <v>4.7999999999999996E-3</v>
      </c>
      <c r="N66" s="1">
        <v>0.02</v>
      </c>
      <c r="O66">
        <v>30</v>
      </c>
      <c r="P66">
        <v>3</v>
      </c>
      <c r="Q66">
        <v>12</v>
      </c>
      <c r="R66">
        <v>6</v>
      </c>
      <c r="S66">
        <v>32</v>
      </c>
      <c r="T66">
        <v>55965</v>
      </c>
    </row>
    <row r="67" spans="1:20" outlineLevel="2" x14ac:dyDescent="0.35">
      <c r="H67" s="7">
        <f>SUBTOTAL(9,H60:H66)</f>
        <v>0.23500000000000001</v>
      </c>
      <c r="I67" s="8">
        <f>SUBTOTAL(9,I60:I66)</f>
        <v>81.540000000000006</v>
      </c>
      <c r="J67" s="8">
        <f>SUBTOTAL(9,J60:J66)</f>
        <v>19.740000000000002</v>
      </c>
      <c r="K67" s="8">
        <f>SUBTOTAL(9,K60:K66)</f>
        <v>101.28000000000002</v>
      </c>
    </row>
    <row r="68" spans="1:20" outlineLevel="1" x14ac:dyDescent="0.35">
      <c r="A68" s="6" t="s">
        <v>57</v>
      </c>
      <c r="E68"/>
      <c r="F68"/>
      <c r="G68"/>
      <c r="H68"/>
      <c r="I68"/>
      <c r="J68"/>
      <c r="K68"/>
      <c r="L68"/>
      <c r="M68"/>
      <c r="N68"/>
    </row>
    <row r="69" spans="1:20" outlineLevel="2" x14ac:dyDescent="0.35">
      <c r="A69" t="s">
        <v>34</v>
      </c>
      <c r="B69" t="s">
        <v>35</v>
      </c>
      <c r="C69" t="s">
        <v>58</v>
      </c>
      <c r="D69" t="s">
        <v>53</v>
      </c>
      <c r="E69" s="1">
        <v>2000</v>
      </c>
      <c r="F69" s="2">
        <v>1.1499999999999999</v>
      </c>
      <c r="G69" s="3">
        <v>0.204110112659</v>
      </c>
      <c r="H69" s="4">
        <v>0.09</v>
      </c>
      <c r="I69" s="1">
        <v>42.25</v>
      </c>
      <c r="J69" s="1">
        <v>10.220000000000001</v>
      </c>
      <c r="K69" s="1">
        <v>52.47</v>
      </c>
      <c r="L69" s="5">
        <v>0.51</v>
      </c>
      <c r="M69" s="5">
        <v>4.5899999999999996E-2</v>
      </c>
      <c r="N69" s="1">
        <v>2.41</v>
      </c>
      <c r="O69">
        <v>31</v>
      </c>
      <c r="P69">
        <v>3</v>
      </c>
      <c r="Q69">
        <v>13</v>
      </c>
      <c r="R69">
        <v>6</v>
      </c>
      <c r="S69">
        <v>18</v>
      </c>
      <c r="T69">
        <v>55966</v>
      </c>
    </row>
    <row r="70" spans="1:20" outlineLevel="2" x14ac:dyDescent="0.35">
      <c r="A70" t="s">
        <v>38</v>
      </c>
      <c r="B70" t="s">
        <v>39</v>
      </c>
      <c r="C70" t="s">
        <v>58</v>
      </c>
      <c r="D70" t="s">
        <v>53</v>
      </c>
      <c r="E70" s="1">
        <v>2000</v>
      </c>
      <c r="F70" s="2">
        <v>1.1499999999999999</v>
      </c>
      <c r="G70" s="3">
        <v>0.204110112659</v>
      </c>
      <c r="H70" s="4">
        <v>0.01</v>
      </c>
      <c r="I70" s="1">
        <v>4.6900000000000004</v>
      </c>
      <c r="J70" s="1">
        <v>1.1299999999999999</v>
      </c>
      <c r="K70" s="1">
        <v>5.82</v>
      </c>
      <c r="L70" s="5">
        <v>0.51</v>
      </c>
      <c r="M70" s="5">
        <v>5.1000000000000004E-3</v>
      </c>
      <c r="N70" s="1">
        <v>0.03</v>
      </c>
      <c r="O70">
        <v>31</v>
      </c>
      <c r="P70">
        <v>3</v>
      </c>
      <c r="Q70">
        <v>13</v>
      </c>
      <c r="R70">
        <v>6</v>
      </c>
      <c r="S70">
        <v>19</v>
      </c>
      <c r="T70">
        <v>55966</v>
      </c>
    </row>
    <row r="71" spans="1:20" outlineLevel="2" x14ac:dyDescent="0.35">
      <c r="A71" t="s">
        <v>40</v>
      </c>
      <c r="B71" t="s">
        <v>41</v>
      </c>
      <c r="C71" t="s">
        <v>58</v>
      </c>
      <c r="D71" t="s">
        <v>53</v>
      </c>
      <c r="E71" s="1">
        <v>2000</v>
      </c>
      <c r="F71" s="2">
        <v>1.1499999999999999</v>
      </c>
      <c r="G71" s="3">
        <v>0.204110112659</v>
      </c>
      <c r="H71" s="4">
        <v>0.03</v>
      </c>
      <c r="I71" s="1">
        <v>14.08</v>
      </c>
      <c r="J71" s="1">
        <v>3.41</v>
      </c>
      <c r="K71" s="1">
        <v>17.490000000000002</v>
      </c>
      <c r="L71" s="5">
        <v>0.51</v>
      </c>
      <c r="M71" s="5">
        <v>1.5299999999999999E-2</v>
      </c>
      <c r="N71" s="1">
        <v>0.27</v>
      </c>
      <c r="O71">
        <v>31</v>
      </c>
      <c r="P71">
        <v>3</v>
      </c>
      <c r="Q71">
        <v>13</v>
      </c>
      <c r="R71">
        <v>6</v>
      </c>
      <c r="S71">
        <v>21</v>
      </c>
      <c r="T71">
        <v>55966</v>
      </c>
    </row>
    <row r="72" spans="1:20" outlineLevel="2" x14ac:dyDescent="0.35">
      <c r="A72" t="s">
        <v>42</v>
      </c>
      <c r="B72" t="s">
        <v>43</v>
      </c>
      <c r="C72" t="s">
        <v>58</v>
      </c>
      <c r="D72" t="s">
        <v>53</v>
      </c>
      <c r="E72" s="1">
        <v>2000</v>
      </c>
      <c r="F72" s="2">
        <v>1.1499999999999999</v>
      </c>
      <c r="G72" s="3">
        <v>0.204110112659</v>
      </c>
      <c r="H72" s="4">
        <v>7.0000000000000007E-2</v>
      </c>
      <c r="I72" s="1">
        <v>32.86</v>
      </c>
      <c r="J72" s="1">
        <v>7.95</v>
      </c>
      <c r="K72" s="1">
        <v>40.81</v>
      </c>
      <c r="L72" s="5">
        <v>0.51</v>
      </c>
      <c r="M72" s="5">
        <v>3.5700000000000003E-2</v>
      </c>
      <c r="N72" s="1">
        <v>1.46</v>
      </c>
      <c r="O72">
        <v>31</v>
      </c>
      <c r="P72">
        <v>3</v>
      </c>
      <c r="Q72">
        <v>13</v>
      </c>
      <c r="R72">
        <v>6</v>
      </c>
      <c r="S72">
        <v>22</v>
      </c>
      <c r="T72">
        <v>55966</v>
      </c>
    </row>
    <row r="73" spans="1:20" outlineLevel="2" x14ac:dyDescent="0.35">
      <c r="A73" t="s">
        <v>44</v>
      </c>
      <c r="B73" t="s">
        <v>45</v>
      </c>
      <c r="C73" t="s">
        <v>58</v>
      </c>
      <c r="D73" t="s">
        <v>53</v>
      </c>
      <c r="E73" s="1">
        <v>2000</v>
      </c>
      <c r="F73" s="2">
        <v>1.1499999999999999</v>
      </c>
      <c r="G73" s="3">
        <v>0.204110112659</v>
      </c>
      <c r="H73" s="4">
        <v>0.02</v>
      </c>
      <c r="I73" s="1">
        <v>9.39</v>
      </c>
      <c r="J73" s="1">
        <v>2.27</v>
      </c>
      <c r="K73" s="1">
        <v>11.66</v>
      </c>
      <c r="L73" s="5">
        <v>0.51</v>
      </c>
      <c r="M73" s="5">
        <v>1.0200000000000001E-2</v>
      </c>
      <c r="N73" s="1">
        <v>0.12</v>
      </c>
      <c r="O73">
        <v>31</v>
      </c>
      <c r="P73">
        <v>3</v>
      </c>
      <c r="Q73">
        <v>13</v>
      </c>
      <c r="R73">
        <v>6</v>
      </c>
      <c r="S73">
        <v>28</v>
      </c>
      <c r="T73">
        <v>55966</v>
      </c>
    </row>
    <row r="74" spans="1:20" outlineLevel="2" x14ac:dyDescent="0.35">
      <c r="A74" t="s">
        <v>46</v>
      </c>
      <c r="B74" t="s">
        <v>47</v>
      </c>
      <c r="C74" t="s">
        <v>58</v>
      </c>
      <c r="D74" t="s">
        <v>53</v>
      </c>
      <c r="E74" s="1">
        <v>2000</v>
      </c>
      <c r="F74" s="2">
        <v>1.1499999999999999</v>
      </c>
      <c r="G74" s="3">
        <v>0.204110112659</v>
      </c>
      <c r="H74" s="4">
        <v>5.0000000000000001E-3</v>
      </c>
      <c r="I74" s="1">
        <v>2.35</v>
      </c>
      <c r="J74" s="1">
        <v>0.56999999999999995</v>
      </c>
      <c r="K74" s="1">
        <v>2.92</v>
      </c>
      <c r="L74" s="5">
        <v>0.51</v>
      </c>
      <c r="M74" s="5">
        <v>2.5500000000000002E-3</v>
      </c>
      <c r="N74" s="1">
        <v>0.01</v>
      </c>
      <c r="O74">
        <v>31</v>
      </c>
      <c r="P74">
        <v>3</v>
      </c>
      <c r="Q74">
        <v>13</v>
      </c>
      <c r="R74">
        <v>6</v>
      </c>
      <c r="S74">
        <v>31</v>
      </c>
      <c r="T74">
        <v>55966</v>
      </c>
    </row>
    <row r="75" spans="1:20" outlineLevel="2" x14ac:dyDescent="0.35">
      <c r="A75" t="s">
        <v>48</v>
      </c>
      <c r="B75" t="s">
        <v>49</v>
      </c>
      <c r="C75" t="s">
        <v>58</v>
      </c>
      <c r="D75" t="s">
        <v>53</v>
      </c>
      <c r="E75" s="1">
        <v>2000</v>
      </c>
      <c r="F75" s="2">
        <v>1.1499999999999999</v>
      </c>
      <c r="G75" s="3">
        <v>0.204110112659</v>
      </c>
      <c r="H75" s="4">
        <v>0.01</v>
      </c>
      <c r="I75" s="1">
        <v>4.6900000000000004</v>
      </c>
      <c r="J75" s="1">
        <v>1.1299999999999999</v>
      </c>
      <c r="K75" s="1">
        <v>5.82</v>
      </c>
      <c r="L75" s="5">
        <v>0.48</v>
      </c>
      <c r="M75" s="5">
        <v>4.7999999999999996E-3</v>
      </c>
      <c r="N75" s="1">
        <v>0.03</v>
      </c>
      <c r="O75">
        <v>31</v>
      </c>
      <c r="P75">
        <v>3</v>
      </c>
      <c r="Q75">
        <v>13</v>
      </c>
      <c r="R75">
        <v>6</v>
      </c>
      <c r="S75">
        <v>32</v>
      </c>
      <c r="T75">
        <v>55966</v>
      </c>
    </row>
    <row r="76" spans="1:20" outlineLevel="2" x14ac:dyDescent="0.35">
      <c r="H76" s="7">
        <f>SUBTOTAL(9,H69:H75)</f>
        <v>0.23500000000000001</v>
      </c>
      <c r="I76" s="8">
        <f>SUBTOTAL(9,I69:I75)</f>
        <v>110.30999999999999</v>
      </c>
      <c r="J76" s="8">
        <f>SUBTOTAL(9,J69:J75)</f>
        <v>26.68</v>
      </c>
      <c r="K76" s="8">
        <f>SUBTOTAL(9,K69:K75)</f>
        <v>136.98999999999998</v>
      </c>
    </row>
    <row r="77" spans="1:20" outlineLevel="1" x14ac:dyDescent="0.35">
      <c r="A77" s="6" t="s">
        <v>59</v>
      </c>
      <c r="E77"/>
      <c r="F77"/>
      <c r="G77"/>
      <c r="H77"/>
      <c r="I77"/>
      <c r="J77"/>
      <c r="K77"/>
      <c r="L77"/>
      <c r="M77"/>
      <c r="N77"/>
    </row>
    <row r="78" spans="1:20" outlineLevel="2" x14ac:dyDescent="0.35">
      <c r="A78" t="s">
        <v>34</v>
      </c>
      <c r="B78" t="s">
        <v>35</v>
      </c>
      <c r="C78" t="s">
        <v>58</v>
      </c>
      <c r="D78" t="s">
        <v>53</v>
      </c>
      <c r="E78" s="1">
        <v>2000</v>
      </c>
      <c r="F78" s="2">
        <v>1.1499999999999999</v>
      </c>
      <c r="G78" s="3">
        <v>0.204110112659</v>
      </c>
      <c r="H78" s="4">
        <v>0.09</v>
      </c>
      <c r="I78" s="1">
        <v>42.25</v>
      </c>
      <c r="J78" s="1">
        <v>10.220000000000001</v>
      </c>
      <c r="K78" s="1">
        <v>52.47</v>
      </c>
      <c r="L78" s="5">
        <v>0.51</v>
      </c>
      <c r="M78" s="5">
        <v>4.5899999999999996E-2</v>
      </c>
      <c r="N78" s="1">
        <v>2.41</v>
      </c>
      <c r="O78">
        <v>31</v>
      </c>
      <c r="P78">
        <v>3</v>
      </c>
      <c r="Q78">
        <v>13</v>
      </c>
      <c r="R78">
        <v>6</v>
      </c>
      <c r="S78">
        <v>18</v>
      </c>
      <c r="T78">
        <v>55967</v>
      </c>
    </row>
    <row r="79" spans="1:20" outlineLevel="2" x14ac:dyDescent="0.35">
      <c r="A79" t="s">
        <v>38</v>
      </c>
      <c r="B79" t="s">
        <v>39</v>
      </c>
      <c r="C79" t="s">
        <v>58</v>
      </c>
      <c r="D79" t="s">
        <v>53</v>
      </c>
      <c r="E79" s="1">
        <v>2000</v>
      </c>
      <c r="F79" s="2">
        <v>1.1499999999999999</v>
      </c>
      <c r="G79" s="3">
        <v>0.204110112659</v>
      </c>
      <c r="H79" s="4">
        <v>0.01</v>
      </c>
      <c r="I79" s="1">
        <v>4.6900000000000004</v>
      </c>
      <c r="J79" s="1">
        <v>1.1299999999999999</v>
      </c>
      <c r="K79" s="1">
        <v>5.82</v>
      </c>
      <c r="L79" s="5">
        <v>0.51</v>
      </c>
      <c r="M79" s="5">
        <v>5.1000000000000004E-3</v>
      </c>
      <c r="N79" s="1">
        <v>0.03</v>
      </c>
      <c r="O79">
        <v>31</v>
      </c>
      <c r="P79">
        <v>3</v>
      </c>
      <c r="Q79">
        <v>13</v>
      </c>
      <c r="R79">
        <v>6</v>
      </c>
      <c r="S79">
        <v>19</v>
      </c>
      <c r="T79">
        <v>55967</v>
      </c>
    </row>
    <row r="80" spans="1:20" outlineLevel="2" x14ac:dyDescent="0.35">
      <c r="A80" t="s">
        <v>40</v>
      </c>
      <c r="B80" t="s">
        <v>41</v>
      </c>
      <c r="C80" t="s">
        <v>58</v>
      </c>
      <c r="D80" t="s">
        <v>53</v>
      </c>
      <c r="E80" s="1">
        <v>2000</v>
      </c>
      <c r="F80" s="2">
        <v>1.1499999999999999</v>
      </c>
      <c r="G80" s="3">
        <v>0.204110112659</v>
      </c>
      <c r="H80" s="4">
        <v>0.03</v>
      </c>
      <c r="I80" s="1">
        <v>14.08</v>
      </c>
      <c r="J80" s="1">
        <v>3.41</v>
      </c>
      <c r="K80" s="1">
        <v>17.490000000000002</v>
      </c>
      <c r="L80" s="5">
        <v>0.51</v>
      </c>
      <c r="M80" s="5">
        <v>1.5299999999999999E-2</v>
      </c>
      <c r="N80" s="1">
        <v>0.27</v>
      </c>
      <c r="O80">
        <v>31</v>
      </c>
      <c r="P80">
        <v>3</v>
      </c>
      <c r="Q80">
        <v>13</v>
      </c>
      <c r="R80">
        <v>6</v>
      </c>
      <c r="S80">
        <v>21</v>
      </c>
      <c r="T80">
        <v>55967</v>
      </c>
    </row>
    <row r="81" spans="1:20" outlineLevel="2" x14ac:dyDescent="0.35">
      <c r="A81" t="s">
        <v>42</v>
      </c>
      <c r="B81" t="s">
        <v>43</v>
      </c>
      <c r="C81" t="s">
        <v>58</v>
      </c>
      <c r="D81" t="s">
        <v>53</v>
      </c>
      <c r="E81" s="1">
        <v>2000</v>
      </c>
      <c r="F81" s="2">
        <v>1.1499999999999999</v>
      </c>
      <c r="G81" s="3">
        <v>0.204110112659</v>
      </c>
      <c r="H81" s="4">
        <v>7.0000000000000007E-2</v>
      </c>
      <c r="I81" s="1">
        <v>32.86</v>
      </c>
      <c r="J81" s="1">
        <v>7.95</v>
      </c>
      <c r="K81" s="1">
        <v>40.81</v>
      </c>
      <c r="L81" s="5">
        <v>0.51</v>
      </c>
      <c r="M81" s="5">
        <v>3.5700000000000003E-2</v>
      </c>
      <c r="N81" s="1">
        <v>1.46</v>
      </c>
      <c r="O81">
        <v>31</v>
      </c>
      <c r="P81">
        <v>3</v>
      </c>
      <c r="Q81">
        <v>13</v>
      </c>
      <c r="R81">
        <v>6</v>
      </c>
      <c r="S81">
        <v>22</v>
      </c>
      <c r="T81">
        <v>55967</v>
      </c>
    </row>
    <row r="82" spans="1:20" outlineLevel="2" x14ac:dyDescent="0.35">
      <c r="A82" t="s">
        <v>44</v>
      </c>
      <c r="B82" t="s">
        <v>45</v>
      </c>
      <c r="C82" t="s">
        <v>58</v>
      </c>
      <c r="D82" t="s">
        <v>53</v>
      </c>
      <c r="E82" s="1">
        <v>2000</v>
      </c>
      <c r="F82" s="2">
        <v>1.1499999999999999</v>
      </c>
      <c r="G82" s="3">
        <v>0.204110112659</v>
      </c>
      <c r="H82" s="4">
        <v>0.02</v>
      </c>
      <c r="I82" s="1">
        <v>9.39</v>
      </c>
      <c r="J82" s="1">
        <v>2.27</v>
      </c>
      <c r="K82" s="1">
        <v>11.66</v>
      </c>
      <c r="L82" s="5">
        <v>0.51</v>
      </c>
      <c r="M82" s="5">
        <v>1.0200000000000001E-2</v>
      </c>
      <c r="N82" s="1">
        <v>0.12</v>
      </c>
      <c r="O82">
        <v>31</v>
      </c>
      <c r="P82">
        <v>3</v>
      </c>
      <c r="Q82">
        <v>13</v>
      </c>
      <c r="R82">
        <v>6</v>
      </c>
      <c r="S82">
        <v>28</v>
      </c>
      <c r="T82">
        <v>55967</v>
      </c>
    </row>
    <row r="83" spans="1:20" outlineLevel="2" x14ac:dyDescent="0.35">
      <c r="A83" t="s">
        <v>46</v>
      </c>
      <c r="B83" t="s">
        <v>47</v>
      </c>
      <c r="C83" t="s">
        <v>58</v>
      </c>
      <c r="D83" t="s">
        <v>53</v>
      </c>
      <c r="E83" s="1">
        <v>2000</v>
      </c>
      <c r="F83" s="2">
        <v>1.1499999999999999</v>
      </c>
      <c r="G83" s="3">
        <v>0.204110112659</v>
      </c>
      <c r="H83" s="4">
        <v>5.0000000000000001E-3</v>
      </c>
      <c r="I83" s="1">
        <v>2.35</v>
      </c>
      <c r="J83" s="1">
        <v>0.56999999999999995</v>
      </c>
      <c r="K83" s="1">
        <v>2.92</v>
      </c>
      <c r="L83" s="5">
        <v>0.51</v>
      </c>
      <c r="M83" s="5">
        <v>2.5500000000000002E-3</v>
      </c>
      <c r="N83" s="1">
        <v>0.01</v>
      </c>
      <c r="O83">
        <v>31</v>
      </c>
      <c r="P83">
        <v>3</v>
      </c>
      <c r="Q83">
        <v>13</v>
      </c>
      <c r="R83">
        <v>6</v>
      </c>
      <c r="S83">
        <v>31</v>
      </c>
      <c r="T83">
        <v>55967</v>
      </c>
    </row>
    <row r="84" spans="1:20" outlineLevel="2" x14ac:dyDescent="0.35">
      <c r="A84" t="s">
        <v>48</v>
      </c>
      <c r="B84" t="s">
        <v>49</v>
      </c>
      <c r="C84" t="s">
        <v>58</v>
      </c>
      <c r="D84" t="s">
        <v>53</v>
      </c>
      <c r="E84" s="1">
        <v>2000</v>
      </c>
      <c r="F84" s="2">
        <v>1.1499999999999999</v>
      </c>
      <c r="G84" s="3">
        <v>0.204110112659</v>
      </c>
      <c r="H84" s="4">
        <v>0.01</v>
      </c>
      <c r="I84" s="1">
        <v>4.6900000000000004</v>
      </c>
      <c r="J84" s="1">
        <v>1.1299999999999999</v>
      </c>
      <c r="K84" s="1">
        <v>5.82</v>
      </c>
      <c r="L84" s="5">
        <v>0.48</v>
      </c>
      <c r="M84" s="5">
        <v>4.7999999999999996E-3</v>
      </c>
      <c r="N84" s="1">
        <v>0.03</v>
      </c>
      <c r="O84">
        <v>31</v>
      </c>
      <c r="P84">
        <v>3</v>
      </c>
      <c r="Q84">
        <v>13</v>
      </c>
      <c r="R84">
        <v>6</v>
      </c>
      <c r="S84">
        <v>32</v>
      </c>
      <c r="T84">
        <v>55967</v>
      </c>
    </row>
    <row r="85" spans="1:20" outlineLevel="2" x14ac:dyDescent="0.35">
      <c r="H85" s="7">
        <f>SUBTOTAL(9,H78:H84)</f>
        <v>0.23500000000000001</v>
      </c>
      <c r="I85" s="8">
        <f>SUBTOTAL(9,I78:I84)</f>
        <v>110.30999999999999</v>
      </c>
      <c r="J85" s="8">
        <f>SUBTOTAL(9,J78:J84)</f>
        <v>26.68</v>
      </c>
      <c r="K85" s="8">
        <f>SUBTOTAL(9,K78:K84)</f>
        <v>136.98999999999998</v>
      </c>
    </row>
    <row r="86" spans="1:20" outlineLevel="1" x14ac:dyDescent="0.35">
      <c r="H86" s="7">
        <f>SUBTOTAL(9,H15:H21,H24:H30,H33:H39,H42:H48,H51:H57,H60:H66,H69:H75,H78:H84)</f>
        <v>1.8800000000000006</v>
      </c>
      <c r="I86" s="8">
        <f>SUBTOTAL(9,I15:I21,I24:I30,I33:I39,I42:I48,I51:I57,I60:I66,I69:I75,I78:I84)</f>
        <v>3948.8999999999987</v>
      </c>
      <c r="J86" s="8">
        <f>SUBTOTAL(9,J15:J21,J24:J30,J33:J39,J42:J48,J51:J57,J60:J66,J69:J75,J78:J84)</f>
        <v>955.63</v>
      </c>
      <c r="K86" s="8">
        <f>SUBTOTAL(9,K15:K21,K24:K30,K33:K39,K42:K48,K51:K57,K60:K66,K69:K75,K78:K84)</f>
        <v>4904.5300000000016</v>
      </c>
    </row>
    <row r="87" spans="1:20" x14ac:dyDescent="0.35">
      <c r="A87" s="6" t="s">
        <v>60</v>
      </c>
      <c r="E87"/>
      <c r="F87"/>
      <c r="G87"/>
      <c r="H87"/>
      <c r="I87"/>
      <c r="J87"/>
      <c r="K87"/>
      <c r="L87"/>
      <c r="M87"/>
      <c r="N87"/>
    </row>
    <row r="88" spans="1:20" outlineLevel="1" x14ac:dyDescent="0.35">
      <c r="A88" s="6" t="s">
        <v>61</v>
      </c>
      <c r="E88"/>
      <c r="F88"/>
      <c r="G88"/>
      <c r="H88"/>
      <c r="I88"/>
      <c r="J88"/>
      <c r="K88"/>
      <c r="L88"/>
      <c r="M88"/>
      <c r="N88"/>
    </row>
    <row r="89" spans="1:20" outlineLevel="2" x14ac:dyDescent="0.35">
      <c r="A89" t="s">
        <v>62</v>
      </c>
      <c r="B89" t="s">
        <v>63</v>
      </c>
      <c r="C89" t="s">
        <v>36</v>
      </c>
      <c r="D89" t="s">
        <v>37</v>
      </c>
      <c r="E89" s="1">
        <v>30000</v>
      </c>
      <c r="F89" s="2">
        <v>1.2</v>
      </c>
      <c r="G89" s="3">
        <v>0.19186445827699999</v>
      </c>
      <c r="H89" s="4">
        <v>0.23</v>
      </c>
      <c r="I89" s="1">
        <v>1588.64</v>
      </c>
      <c r="J89" s="1">
        <v>384.45</v>
      </c>
      <c r="K89" s="1">
        <v>1973.0900000000001</v>
      </c>
      <c r="L89" s="5">
        <v>0.52</v>
      </c>
      <c r="M89" s="5">
        <v>0.11960000000000001</v>
      </c>
      <c r="N89" s="1">
        <v>235.98</v>
      </c>
      <c r="O89">
        <v>4</v>
      </c>
      <c r="P89">
        <v>1</v>
      </c>
      <c r="Q89">
        <v>2</v>
      </c>
      <c r="R89">
        <v>8</v>
      </c>
      <c r="S89">
        <v>38</v>
      </c>
      <c r="T89">
        <v>48572</v>
      </c>
    </row>
    <row r="90" spans="1:20" outlineLevel="2" x14ac:dyDescent="0.35">
      <c r="A90" t="s">
        <v>64</v>
      </c>
      <c r="B90" t="s">
        <v>65</v>
      </c>
      <c r="C90" t="s">
        <v>36</v>
      </c>
      <c r="D90" t="s">
        <v>37</v>
      </c>
      <c r="E90" s="1">
        <v>30000</v>
      </c>
      <c r="F90" s="2">
        <v>1.2</v>
      </c>
      <c r="G90" s="3">
        <v>0.19186445827699999</v>
      </c>
      <c r="H90" s="4">
        <v>0.01</v>
      </c>
      <c r="I90" s="1">
        <v>69.069999999999993</v>
      </c>
      <c r="J90" s="1">
        <v>16.71</v>
      </c>
      <c r="K90" s="1">
        <v>85.78</v>
      </c>
      <c r="L90" s="5">
        <v>0.52</v>
      </c>
      <c r="M90" s="5">
        <v>5.2000000000000006E-3</v>
      </c>
      <c r="N90" s="1">
        <v>0.45</v>
      </c>
      <c r="O90">
        <v>4</v>
      </c>
      <c r="P90">
        <v>1</v>
      </c>
      <c r="Q90">
        <v>2</v>
      </c>
      <c r="R90">
        <v>8</v>
      </c>
      <c r="S90">
        <v>40</v>
      </c>
      <c r="T90">
        <v>48572</v>
      </c>
    </row>
    <row r="91" spans="1:20" outlineLevel="2" x14ac:dyDescent="0.35">
      <c r="A91" t="s">
        <v>66</v>
      </c>
      <c r="B91" t="s">
        <v>67</v>
      </c>
      <c r="C91" t="s">
        <v>36</v>
      </c>
      <c r="D91" t="s">
        <v>37</v>
      </c>
      <c r="E91" s="1">
        <v>30000</v>
      </c>
      <c r="F91" s="2">
        <v>1.2</v>
      </c>
      <c r="G91" s="3">
        <v>0.19186445827699999</v>
      </c>
      <c r="H91" s="4">
        <v>7.0000000000000007E-2</v>
      </c>
      <c r="I91" s="1">
        <v>483.5</v>
      </c>
      <c r="J91" s="1">
        <v>117.01</v>
      </c>
      <c r="K91" s="1">
        <v>600.51</v>
      </c>
      <c r="L91" s="5">
        <v>0.52</v>
      </c>
      <c r="M91" s="5">
        <v>3.6400000000000002E-2</v>
      </c>
      <c r="N91" s="1">
        <v>21.86</v>
      </c>
      <c r="O91">
        <v>4</v>
      </c>
      <c r="P91">
        <v>1</v>
      </c>
      <c r="Q91">
        <v>2</v>
      </c>
      <c r="R91">
        <v>8</v>
      </c>
      <c r="S91">
        <v>42</v>
      </c>
      <c r="T91">
        <v>48572</v>
      </c>
    </row>
    <row r="92" spans="1:20" outlineLevel="2" x14ac:dyDescent="0.35">
      <c r="A92" t="s">
        <v>68</v>
      </c>
      <c r="B92" t="s">
        <v>45</v>
      </c>
      <c r="C92" t="s">
        <v>36</v>
      </c>
      <c r="D92" t="s">
        <v>37</v>
      </c>
      <c r="E92" s="1">
        <v>30000</v>
      </c>
      <c r="F92" s="2">
        <v>1.2</v>
      </c>
      <c r="G92" s="3">
        <v>0.19186445827699999</v>
      </c>
      <c r="H92" s="4">
        <v>0.05</v>
      </c>
      <c r="I92" s="1">
        <v>345.36</v>
      </c>
      <c r="J92" s="1">
        <v>83.58</v>
      </c>
      <c r="K92" s="1">
        <v>428.94</v>
      </c>
      <c r="L92" s="5">
        <v>0.52</v>
      </c>
      <c r="M92" s="5">
        <v>2.6000000000000002E-2</v>
      </c>
      <c r="N92" s="1">
        <v>11.15</v>
      </c>
      <c r="O92">
        <v>4</v>
      </c>
      <c r="P92">
        <v>1</v>
      </c>
      <c r="Q92">
        <v>2</v>
      </c>
      <c r="R92">
        <v>8</v>
      </c>
      <c r="S92">
        <v>53</v>
      </c>
      <c r="T92">
        <v>48572</v>
      </c>
    </row>
    <row r="93" spans="1:20" outlineLevel="2" x14ac:dyDescent="0.35">
      <c r="A93" t="s">
        <v>69</v>
      </c>
      <c r="B93" t="s">
        <v>70</v>
      </c>
      <c r="C93" t="s">
        <v>36</v>
      </c>
      <c r="D93" t="s">
        <v>37</v>
      </c>
      <c r="E93" s="1">
        <v>30000</v>
      </c>
      <c r="F93" s="2">
        <v>1.2</v>
      </c>
      <c r="G93" s="3">
        <v>0.19186445827699999</v>
      </c>
      <c r="H93" s="4">
        <v>0.06</v>
      </c>
      <c r="I93" s="1">
        <v>414.43</v>
      </c>
      <c r="J93" s="1">
        <v>100.29</v>
      </c>
      <c r="K93" s="1">
        <v>514.72</v>
      </c>
      <c r="L93" s="5">
        <v>0.52</v>
      </c>
      <c r="M93" s="5">
        <v>3.1199999999999999E-2</v>
      </c>
      <c r="N93" s="1">
        <v>16.059999999999999</v>
      </c>
      <c r="O93">
        <v>4</v>
      </c>
      <c r="P93">
        <v>1</v>
      </c>
      <c r="Q93">
        <v>2</v>
      </c>
      <c r="R93">
        <v>8</v>
      </c>
      <c r="S93">
        <v>54</v>
      </c>
      <c r="T93">
        <v>48572</v>
      </c>
    </row>
    <row r="94" spans="1:20" outlineLevel="2" x14ac:dyDescent="0.35">
      <c r="A94" t="s">
        <v>71</v>
      </c>
      <c r="B94" t="s">
        <v>72</v>
      </c>
      <c r="C94" t="s">
        <v>36</v>
      </c>
      <c r="D94" t="s">
        <v>37</v>
      </c>
      <c r="E94" s="1">
        <v>30000</v>
      </c>
      <c r="F94" s="2">
        <v>1.2</v>
      </c>
      <c r="G94" s="3">
        <v>0.19186445827699999</v>
      </c>
      <c r="H94" s="4">
        <v>0.02</v>
      </c>
      <c r="I94" s="1">
        <v>138.13999999999999</v>
      </c>
      <c r="J94" s="1">
        <v>33.43</v>
      </c>
      <c r="K94" s="1">
        <v>171.57</v>
      </c>
      <c r="L94" s="5">
        <v>0.52</v>
      </c>
      <c r="M94" s="5">
        <v>1.0400000000000001E-2</v>
      </c>
      <c r="N94" s="1">
        <v>1.78</v>
      </c>
      <c r="O94">
        <v>4</v>
      </c>
      <c r="P94">
        <v>1</v>
      </c>
      <c r="Q94">
        <v>2</v>
      </c>
      <c r="R94">
        <v>8</v>
      </c>
      <c r="S94">
        <v>56</v>
      </c>
      <c r="T94">
        <v>48572</v>
      </c>
    </row>
    <row r="95" spans="1:20" outlineLevel="2" x14ac:dyDescent="0.35">
      <c r="A95" t="s">
        <v>73</v>
      </c>
      <c r="B95" t="s">
        <v>74</v>
      </c>
      <c r="C95" t="s">
        <v>36</v>
      </c>
      <c r="D95" t="s">
        <v>37</v>
      </c>
      <c r="E95" s="1">
        <v>30000</v>
      </c>
      <c r="F95" s="2">
        <v>1.2</v>
      </c>
      <c r="G95" s="3">
        <v>0.19186445827699999</v>
      </c>
      <c r="H95" s="4">
        <v>0.03</v>
      </c>
      <c r="I95" s="1">
        <v>207.21</v>
      </c>
      <c r="J95" s="1">
        <v>50.14</v>
      </c>
      <c r="K95" s="1">
        <v>257.35000000000002</v>
      </c>
      <c r="L95" s="5">
        <v>0.52</v>
      </c>
      <c r="M95" s="5">
        <v>1.5599999999999999E-2</v>
      </c>
      <c r="N95" s="1">
        <v>4.01</v>
      </c>
      <c r="O95">
        <v>4</v>
      </c>
      <c r="P95">
        <v>1</v>
      </c>
      <c r="Q95">
        <v>2</v>
      </c>
      <c r="R95">
        <v>8</v>
      </c>
      <c r="S95">
        <v>57</v>
      </c>
      <c r="T95">
        <v>48572</v>
      </c>
    </row>
    <row r="96" spans="1:20" outlineLevel="2" x14ac:dyDescent="0.35">
      <c r="A96" t="s">
        <v>75</v>
      </c>
      <c r="B96" t="s">
        <v>76</v>
      </c>
      <c r="C96" t="s">
        <v>36</v>
      </c>
      <c r="D96" t="s">
        <v>37</v>
      </c>
      <c r="E96" s="1">
        <v>30000</v>
      </c>
      <c r="F96" s="2">
        <v>1.2</v>
      </c>
      <c r="G96" s="3">
        <v>0.19186445827699999</v>
      </c>
      <c r="H96" s="4">
        <v>0.01</v>
      </c>
      <c r="I96" s="1">
        <v>69.069999999999993</v>
      </c>
      <c r="J96" s="1">
        <v>16.71</v>
      </c>
      <c r="K96" s="1">
        <v>85.78</v>
      </c>
      <c r="L96" s="5">
        <v>0.52</v>
      </c>
      <c r="M96" s="5">
        <v>5.2000000000000006E-3</v>
      </c>
      <c r="N96" s="1">
        <v>0.45</v>
      </c>
      <c r="O96">
        <v>4</v>
      </c>
      <c r="P96">
        <v>1</v>
      </c>
      <c r="Q96">
        <v>2</v>
      </c>
      <c r="R96">
        <v>8</v>
      </c>
      <c r="S96">
        <v>59</v>
      </c>
      <c r="T96">
        <v>48572</v>
      </c>
    </row>
    <row r="97" spans="1:20" outlineLevel="2" x14ac:dyDescent="0.35">
      <c r="H97" s="7">
        <f>SUBTOTAL(9,H89:H96)</f>
        <v>0.48000000000000009</v>
      </c>
      <c r="I97" s="8">
        <f>SUBTOTAL(9,I89:I96)</f>
        <v>3315.42</v>
      </c>
      <c r="J97" s="8">
        <f>SUBTOTAL(9,J89:J96)</f>
        <v>802.31999999999994</v>
      </c>
      <c r="K97" s="8">
        <f>SUBTOTAL(9,K89:K96)</f>
        <v>4117.74</v>
      </c>
    </row>
    <row r="98" spans="1:20" outlineLevel="1" x14ac:dyDescent="0.35">
      <c r="A98" s="6" t="s">
        <v>77</v>
      </c>
      <c r="E98"/>
      <c r="F98"/>
      <c r="G98"/>
      <c r="H98"/>
      <c r="I98"/>
      <c r="J98"/>
      <c r="K98"/>
      <c r="L98"/>
      <c r="M98"/>
      <c r="N98"/>
    </row>
    <row r="99" spans="1:20" outlineLevel="2" x14ac:dyDescent="0.35">
      <c r="A99" t="s">
        <v>62</v>
      </c>
      <c r="B99" t="s">
        <v>63</v>
      </c>
      <c r="C99" t="s">
        <v>36</v>
      </c>
      <c r="D99" t="s">
        <v>37</v>
      </c>
      <c r="E99" s="1">
        <v>35000</v>
      </c>
      <c r="F99" s="2">
        <v>1.2</v>
      </c>
      <c r="G99" s="3">
        <v>0.18218532715999999</v>
      </c>
      <c r="H99" s="4">
        <v>0.23</v>
      </c>
      <c r="I99" s="1">
        <v>1759.91</v>
      </c>
      <c r="J99" s="1">
        <v>425.9</v>
      </c>
      <c r="K99" s="1">
        <v>2185.81</v>
      </c>
      <c r="L99" s="5">
        <v>0.52</v>
      </c>
      <c r="M99" s="5">
        <v>0.11960000000000001</v>
      </c>
      <c r="N99" s="1">
        <v>261.42</v>
      </c>
      <c r="O99">
        <v>4</v>
      </c>
      <c r="P99">
        <v>1</v>
      </c>
      <c r="Q99">
        <v>2</v>
      </c>
      <c r="R99">
        <v>8</v>
      </c>
      <c r="S99">
        <v>38</v>
      </c>
      <c r="T99">
        <v>55954</v>
      </c>
    </row>
    <row r="100" spans="1:20" outlineLevel="2" x14ac:dyDescent="0.35">
      <c r="A100" t="s">
        <v>64</v>
      </c>
      <c r="B100" t="s">
        <v>65</v>
      </c>
      <c r="C100" t="s">
        <v>36</v>
      </c>
      <c r="D100" t="s">
        <v>37</v>
      </c>
      <c r="E100" s="1">
        <v>35000</v>
      </c>
      <c r="F100" s="2">
        <v>1.2</v>
      </c>
      <c r="G100" s="3">
        <v>0.18218532715999999</v>
      </c>
      <c r="H100" s="4">
        <v>0.01</v>
      </c>
      <c r="I100" s="1">
        <v>76.52</v>
      </c>
      <c r="J100" s="1">
        <v>18.52</v>
      </c>
      <c r="K100" s="1">
        <v>95.039999999999992</v>
      </c>
      <c r="L100" s="5">
        <v>0.52</v>
      </c>
      <c r="M100" s="5">
        <v>5.2000000000000006E-3</v>
      </c>
      <c r="N100" s="1">
        <v>0.49</v>
      </c>
      <c r="O100">
        <v>4</v>
      </c>
      <c r="P100">
        <v>1</v>
      </c>
      <c r="Q100">
        <v>2</v>
      </c>
      <c r="R100">
        <v>8</v>
      </c>
      <c r="S100">
        <v>40</v>
      </c>
      <c r="T100">
        <v>55954</v>
      </c>
    </row>
    <row r="101" spans="1:20" outlineLevel="2" x14ac:dyDescent="0.35">
      <c r="A101" t="s">
        <v>66</v>
      </c>
      <c r="B101" t="s">
        <v>67</v>
      </c>
      <c r="C101" t="s">
        <v>36</v>
      </c>
      <c r="D101" t="s">
        <v>37</v>
      </c>
      <c r="E101" s="1">
        <v>35000</v>
      </c>
      <c r="F101" s="2">
        <v>1.2</v>
      </c>
      <c r="G101" s="3">
        <v>0.18218532715999999</v>
      </c>
      <c r="H101" s="4">
        <v>7.0000000000000007E-2</v>
      </c>
      <c r="I101" s="1">
        <v>535.62</v>
      </c>
      <c r="J101" s="1">
        <v>129.62</v>
      </c>
      <c r="K101" s="1">
        <v>665.24</v>
      </c>
      <c r="L101" s="5">
        <v>0.52</v>
      </c>
      <c r="M101" s="5">
        <v>3.6400000000000002E-2</v>
      </c>
      <c r="N101" s="1">
        <v>24.21</v>
      </c>
      <c r="O101">
        <v>4</v>
      </c>
      <c r="P101">
        <v>1</v>
      </c>
      <c r="Q101">
        <v>2</v>
      </c>
      <c r="R101">
        <v>8</v>
      </c>
      <c r="S101">
        <v>42</v>
      </c>
      <c r="T101">
        <v>55954</v>
      </c>
    </row>
    <row r="102" spans="1:20" outlineLevel="2" x14ac:dyDescent="0.35">
      <c r="A102" t="s">
        <v>68</v>
      </c>
      <c r="B102" t="s">
        <v>45</v>
      </c>
      <c r="C102" t="s">
        <v>36</v>
      </c>
      <c r="D102" t="s">
        <v>37</v>
      </c>
      <c r="E102" s="1">
        <v>35000</v>
      </c>
      <c r="F102" s="2">
        <v>1.2</v>
      </c>
      <c r="G102" s="3">
        <v>0.18218532715999999</v>
      </c>
      <c r="H102" s="4">
        <v>0.05</v>
      </c>
      <c r="I102" s="1">
        <v>382.59</v>
      </c>
      <c r="J102" s="1">
        <v>92.59</v>
      </c>
      <c r="K102" s="1">
        <v>475.17999999999995</v>
      </c>
      <c r="L102" s="5">
        <v>0.52</v>
      </c>
      <c r="M102" s="5">
        <v>2.6000000000000002E-2</v>
      </c>
      <c r="N102" s="1">
        <v>12.35</v>
      </c>
      <c r="O102">
        <v>4</v>
      </c>
      <c r="P102">
        <v>1</v>
      </c>
      <c r="Q102">
        <v>2</v>
      </c>
      <c r="R102">
        <v>8</v>
      </c>
      <c r="S102">
        <v>53</v>
      </c>
      <c r="T102">
        <v>55954</v>
      </c>
    </row>
    <row r="103" spans="1:20" outlineLevel="2" x14ac:dyDescent="0.35">
      <c r="A103" t="s">
        <v>69</v>
      </c>
      <c r="B103" t="s">
        <v>70</v>
      </c>
      <c r="C103" t="s">
        <v>36</v>
      </c>
      <c r="D103" t="s">
        <v>37</v>
      </c>
      <c r="E103" s="1">
        <v>35000</v>
      </c>
      <c r="F103" s="2">
        <v>1.2</v>
      </c>
      <c r="G103" s="3">
        <v>0.18218532715999999</v>
      </c>
      <c r="H103" s="4">
        <v>0.06</v>
      </c>
      <c r="I103" s="1">
        <v>459.11</v>
      </c>
      <c r="J103" s="1">
        <v>111.1</v>
      </c>
      <c r="K103" s="1">
        <v>570.21</v>
      </c>
      <c r="L103" s="5">
        <v>0.52</v>
      </c>
      <c r="M103" s="5">
        <v>3.1199999999999999E-2</v>
      </c>
      <c r="N103" s="1">
        <v>17.79</v>
      </c>
      <c r="O103">
        <v>4</v>
      </c>
      <c r="P103">
        <v>1</v>
      </c>
      <c r="Q103">
        <v>2</v>
      </c>
      <c r="R103">
        <v>8</v>
      </c>
      <c r="S103">
        <v>54</v>
      </c>
      <c r="T103">
        <v>55954</v>
      </c>
    </row>
    <row r="104" spans="1:20" outlineLevel="2" x14ac:dyDescent="0.35">
      <c r="A104" t="s">
        <v>71</v>
      </c>
      <c r="B104" t="s">
        <v>72</v>
      </c>
      <c r="C104" t="s">
        <v>36</v>
      </c>
      <c r="D104" t="s">
        <v>37</v>
      </c>
      <c r="E104" s="1">
        <v>35000</v>
      </c>
      <c r="F104" s="2">
        <v>1.2</v>
      </c>
      <c r="G104" s="3">
        <v>0.18218532715999999</v>
      </c>
      <c r="H104" s="4">
        <v>0.02</v>
      </c>
      <c r="I104" s="1">
        <v>153.04</v>
      </c>
      <c r="J104" s="1">
        <v>37.04</v>
      </c>
      <c r="K104" s="1">
        <v>190.07999999999998</v>
      </c>
      <c r="L104" s="5">
        <v>0.52</v>
      </c>
      <c r="M104" s="5">
        <v>1.0400000000000001E-2</v>
      </c>
      <c r="N104" s="1">
        <v>1.98</v>
      </c>
      <c r="O104">
        <v>4</v>
      </c>
      <c r="P104">
        <v>1</v>
      </c>
      <c r="Q104">
        <v>2</v>
      </c>
      <c r="R104">
        <v>8</v>
      </c>
      <c r="S104">
        <v>56</v>
      </c>
      <c r="T104">
        <v>55954</v>
      </c>
    </row>
    <row r="105" spans="1:20" outlineLevel="2" x14ac:dyDescent="0.35">
      <c r="A105" t="s">
        <v>73</v>
      </c>
      <c r="B105" t="s">
        <v>74</v>
      </c>
      <c r="C105" t="s">
        <v>36</v>
      </c>
      <c r="D105" t="s">
        <v>37</v>
      </c>
      <c r="E105" s="1">
        <v>35000</v>
      </c>
      <c r="F105" s="2">
        <v>1.2</v>
      </c>
      <c r="G105" s="3">
        <v>0.18218532715999999</v>
      </c>
      <c r="H105" s="4">
        <v>0.03</v>
      </c>
      <c r="I105" s="1">
        <v>229.55</v>
      </c>
      <c r="J105" s="1">
        <v>55.55</v>
      </c>
      <c r="K105" s="1">
        <v>285.10000000000002</v>
      </c>
      <c r="L105" s="5">
        <v>0.52</v>
      </c>
      <c r="M105" s="5">
        <v>1.5599999999999999E-2</v>
      </c>
      <c r="N105" s="1">
        <v>4.45</v>
      </c>
      <c r="O105">
        <v>4</v>
      </c>
      <c r="P105">
        <v>1</v>
      </c>
      <c r="Q105">
        <v>2</v>
      </c>
      <c r="R105">
        <v>8</v>
      </c>
      <c r="S105">
        <v>57</v>
      </c>
      <c r="T105">
        <v>55954</v>
      </c>
    </row>
    <row r="106" spans="1:20" outlineLevel="2" x14ac:dyDescent="0.35">
      <c r="A106" t="s">
        <v>75</v>
      </c>
      <c r="B106" t="s">
        <v>76</v>
      </c>
      <c r="C106" t="s">
        <v>36</v>
      </c>
      <c r="D106" t="s">
        <v>37</v>
      </c>
      <c r="E106" s="1">
        <v>35000</v>
      </c>
      <c r="F106" s="2">
        <v>1.2</v>
      </c>
      <c r="G106" s="3">
        <v>0.18218532715999999</v>
      </c>
      <c r="H106" s="4">
        <v>0.01</v>
      </c>
      <c r="I106" s="1">
        <v>76.52</v>
      </c>
      <c r="J106" s="1">
        <v>18.52</v>
      </c>
      <c r="K106" s="1">
        <v>95.039999999999992</v>
      </c>
      <c r="L106" s="5">
        <v>0.52</v>
      </c>
      <c r="M106" s="5">
        <v>5.2000000000000006E-3</v>
      </c>
      <c r="N106" s="1">
        <v>0.49</v>
      </c>
      <c r="O106">
        <v>4</v>
      </c>
      <c r="P106">
        <v>1</v>
      </c>
      <c r="Q106">
        <v>2</v>
      </c>
      <c r="R106">
        <v>8</v>
      </c>
      <c r="S106">
        <v>59</v>
      </c>
      <c r="T106">
        <v>55954</v>
      </c>
    </row>
    <row r="107" spans="1:20" outlineLevel="2" x14ac:dyDescent="0.35">
      <c r="H107" s="7">
        <f>SUBTOTAL(9,H99:H106)</f>
        <v>0.48000000000000009</v>
      </c>
      <c r="I107" s="8">
        <f>SUBTOTAL(9,I99:I106)</f>
        <v>3672.8600000000006</v>
      </c>
      <c r="J107" s="8">
        <f>SUBTOTAL(9,J99:J106)</f>
        <v>888.83999999999992</v>
      </c>
      <c r="K107" s="8">
        <f>SUBTOTAL(9,K99:K106)</f>
        <v>4561.7000000000007</v>
      </c>
    </row>
    <row r="108" spans="1:20" outlineLevel="1" x14ac:dyDescent="0.35">
      <c r="A108" s="6" t="s">
        <v>78</v>
      </c>
      <c r="E108"/>
      <c r="F108"/>
      <c r="G108"/>
      <c r="H108"/>
      <c r="I108"/>
      <c r="J108"/>
      <c r="K108"/>
      <c r="L108"/>
      <c r="M108"/>
      <c r="N108"/>
    </row>
    <row r="109" spans="1:20" outlineLevel="2" x14ac:dyDescent="0.35">
      <c r="A109" t="s">
        <v>62</v>
      </c>
      <c r="B109" t="s">
        <v>63</v>
      </c>
      <c r="C109" t="s">
        <v>52</v>
      </c>
      <c r="D109" t="s">
        <v>53</v>
      </c>
      <c r="E109" s="1">
        <v>2000</v>
      </c>
      <c r="F109" s="2">
        <v>0.75</v>
      </c>
      <c r="G109" s="3">
        <v>0.204110112659</v>
      </c>
      <c r="H109" s="4">
        <v>0.16</v>
      </c>
      <c r="I109" s="1">
        <v>48.99</v>
      </c>
      <c r="J109" s="1">
        <v>11.86</v>
      </c>
      <c r="K109" s="1">
        <v>60.85</v>
      </c>
      <c r="L109" s="5">
        <v>0.51</v>
      </c>
      <c r="M109" s="5">
        <v>8.1600000000000006E-2</v>
      </c>
      <c r="N109" s="1">
        <v>4.97</v>
      </c>
      <c r="O109">
        <v>29</v>
      </c>
      <c r="P109">
        <v>3</v>
      </c>
      <c r="Q109">
        <v>12</v>
      </c>
      <c r="R109">
        <v>8</v>
      </c>
      <c r="S109">
        <v>38</v>
      </c>
      <c r="T109">
        <v>55957</v>
      </c>
    </row>
    <row r="110" spans="1:20" outlineLevel="2" x14ac:dyDescent="0.35">
      <c r="A110" t="s">
        <v>64</v>
      </c>
      <c r="B110" t="s">
        <v>65</v>
      </c>
      <c r="C110" t="s">
        <v>52</v>
      </c>
      <c r="D110" t="s">
        <v>53</v>
      </c>
      <c r="E110" s="1">
        <v>2000</v>
      </c>
      <c r="F110" s="2">
        <v>0.75</v>
      </c>
      <c r="G110" s="3">
        <v>0.204110112659</v>
      </c>
      <c r="H110" s="4">
        <v>0.01</v>
      </c>
      <c r="I110" s="1">
        <v>3.06</v>
      </c>
      <c r="J110" s="1">
        <v>0.74</v>
      </c>
      <c r="K110" s="1">
        <v>3.8</v>
      </c>
      <c r="L110" s="5">
        <v>0.51</v>
      </c>
      <c r="M110" s="5">
        <v>5.1000000000000004E-3</v>
      </c>
      <c r="N110" s="1">
        <v>0.02</v>
      </c>
      <c r="O110">
        <v>29</v>
      </c>
      <c r="P110">
        <v>3</v>
      </c>
      <c r="Q110">
        <v>12</v>
      </c>
      <c r="R110">
        <v>8</v>
      </c>
      <c r="S110">
        <v>40</v>
      </c>
      <c r="T110">
        <v>55957</v>
      </c>
    </row>
    <row r="111" spans="1:20" outlineLevel="2" x14ac:dyDescent="0.35">
      <c r="A111" t="s">
        <v>66</v>
      </c>
      <c r="B111" t="s">
        <v>67</v>
      </c>
      <c r="C111" t="s">
        <v>52</v>
      </c>
      <c r="D111" t="s">
        <v>53</v>
      </c>
      <c r="E111" s="1">
        <v>2000</v>
      </c>
      <c r="F111" s="2">
        <v>0.75</v>
      </c>
      <c r="G111" s="3">
        <v>0.204110112659</v>
      </c>
      <c r="H111" s="4">
        <v>7.0000000000000007E-2</v>
      </c>
      <c r="I111" s="1">
        <v>21.43</v>
      </c>
      <c r="J111" s="1">
        <v>5.19</v>
      </c>
      <c r="K111" s="1">
        <v>26.62</v>
      </c>
      <c r="L111" s="5">
        <v>0.51</v>
      </c>
      <c r="M111" s="5">
        <v>3.5700000000000003E-2</v>
      </c>
      <c r="N111" s="1">
        <v>0.95</v>
      </c>
      <c r="O111">
        <v>29</v>
      </c>
      <c r="P111">
        <v>3</v>
      </c>
      <c r="Q111">
        <v>12</v>
      </c>
      <c r="R111">
        <v>8</v>
      </c>
      <c r="S111">
        <v>42</v>
      </c>
      <c r="T111">
        <v>55957</v>
      </c>
    </row>
    <row r="112" spans="1:20" outlineLevel="2" x14ac:dyDescent="0.35">
      <c r="A112" t="s">
        <v>68</v>
      </c>
      <c r="B112" t="s">
        <v>45</v>
      </c>
      <c r="C112" t="s">
        <v>52</v>
      </c>
      <c r="D112" t="s">
        <v>53</v>
      </c>
      <c r="E112" s="1">
        <v>2000</v>
      </c>
      <c r="F112" s="2">
        <v>0.75</v>
      </c>
      <c r="G112" s="3">
        <v>0.204110112659</v>
      </c>
      <c r="H112" s="4">
        <v>0.05</v>
      </c>
      <c r="I112" s="1">
        <v>15.31</v>
      </c>
      <c r="J112" s="1">
        <v>3.71</v>
      </c>
      <c r="K112" s="1">
        <v>19.02</v>
      </c>
      <c r="L112" s="5">
        <v>0.51</v>
      </c>
      <c r="M112" s="5">
        <v>2.5500000000000002E-2</v>
      </c>
      <c r="N112" s="1">
        <v>0.49</v>
      </c>
      <c r="O112">
        <v>29</v>
      </c>
      <c r="P112">
        <v>3</v>
      </c>
      <c r="Q112">
        <v>12</v>
      </c>
      <c r="R112">
        <v>8</v>
      </c>
      <c r="S112">
        <v>53</v>
      </c>
      <c r="T112">
        <v>55957</v>
      </c>
    </row>
    <row r="113" spans="1:20" outlineLevel="2" x14ac:dyDescent="0.35">
      <c r="A113" t="s">
        <v>69</v>
      </c>
      <c r="B113" t="s">
        <v>70</v>
      </c>
      <c r="C113" t="s">
        <v>52</v>
      </c>
      <c r="D113" t="s">
        <v>53</v>
      </c>
      <c r="E113" s="1">
        <v>2000</v>
      </c>
      <c r="F113" s="2">
        <v>0.75</v>
      </c>
      <c r="G113" s="3">
        <v>0.204110112659</v>
      </c>
      <c r="H113" s="4">
        <v>0.06</v>
      </c>
      <c r="I113" s="1">
        <v>18.37</v>
      </c>
      <c r="J113" s="1">
        <v>4.45</v>
      </c>
      <c r="K113" s="1">
        <v>22.82</v>
      </c>
      <c r="L113" s="5">
        <v>0.51</v>
      </c>
      <c r="M113" s="5">
        <v>3.0599999999999999E-2</v>
      </c>
      <c r="N113" s="1">
        <v>0.7</v>
      </c>
      <c r="O113">
        <v>29</v>
      </c>
      <c r="P113">
        <v>3</v>
      </c>
      <c r="Q113">
        <v>12</v>
      </c>
      <c r="R113">
        <v>8</v>
      </c>
      <c r="S113">
        <v>54</v>
      </c>
      <c r="T113">
        <v>55957</v>
      </c>
    </row>
    <row r="114" spans="1:20" outlineLevel="2" x14ac:dyDescent="0.35">
      <c r="A114" t="s">
        <v>71</v>
      </c>
      <c r="B114" t="s">
        <v>72</v>
      </c>
      <c r="C114" t="s">
        <v>52</v>
      </c>
      <c r="D114" t="s">
        <v>53</v>
      </c>
      <c r="E114" s="1">
        <v>2000</v>
      </c>
      <c r="F114" s="2">
        <v>0.75</v>
      </c>
      <c r="G114" s="3">
        <v>0.204110112659</v>
      </c>
      <c r="H114" s="4">
        <v>0.02</v>
      </c>
      <c r="I114" s="1">
        <v>6.12</v>
      </c>
      <c r="J114" s="1">
        <v>1.48</v>
      </c>
      <c r="K114" s="1">
        <v>7.6</v>
      </c>
      <c r="L114" s="5">
        <v>0.51</v>
      </c>
      <c r="M114" s="5">
        <v>1.0200000000000001E-2</v>
      </c>
      <c r="N114" s="1">
        <v>0.08</v>
      </c>
      <c r="O114">
        <v>29</v>
      </c>
      <c r="P114">
        <v>3</v>
      </c>
      <c r="Q114">
        <v>12</v>
      </c>
      <c r="R114">
        <v>8</v>
      </c>
      <c r="S114">
        <v>56</v>
      </c>
      <c r="T114">
        <v>55957</v>
      </c>
    </row>
    <row r="115" spans="1:20" outlineLevel="2" x14ac:dyDescent="0.35">
      <c r="A115" t="s">
        <v>73</v>
      </c>
      <c r="B115" t="s">
        <v>74</v>
      </c>
      <c r="C115" t="s">
        <v>52</v>
      </c>
      <c r="D115" t="s">
        <v>53</v>
      </c>
      <c r="E115" s="1">
        <v>2000</v>
      </c>
      <c r="F115" s="2">
        <v>0.75</v>
      </c>
      <c r="G115" s="3">
        <v>0.204110112659</v>
      </c>
      <c r="H115" s="4">
        <v>0.03</v>
      </c>
      <c r="I115" s="1">
        <v>9.18</v>
      </c>
      <c r="J115" s="1">
        <v>2.2200000000000002</v>
      </c>
      <c r="K115" s="1">
        <v>11.4</v>
      </c>
      <c r="L115" s="5">
        <v>0.51</v>
      </c>
      <c r="M115" s="5">
        <v>1.5299999999999999E-2</v>
      </c>
      <c r="N115" s="1">
        <v>0.17</v>
      </c>
      <c r="O115">
        <v>29</v>
      </c>
      <c r="P115">
        <v>3</v>
      </c>
      <c r="Q115">
        <v>12</v>
      </c>
      <c r="R115">
        <v>8</v>
      </c>
      <c r="S115">
        <v>57</v>
      </c>
      <c r="T115">
        <v>55957</v>
      </c>
    </row>
    <row r="116" spans="1:20" outlineLevel="2" x14ac:dyDescent="0.35">
      <c r="A116" t="s">
        <v>75</v>
      </c>
      <c r="B116" t="s">
        <v>76</v>
      </c>
      <c r="C116" t="s">
        <v>52</v>
      </c>
      <c r="D116" t="s">
        <v>53</v>
      </c>
      <c r="E116" s="1">
        <v>2000</v>
      </c>
      <c r="F116" s="2">
        <v>0.75</v>
      </c>
      <c r="G116" s="3">
        <v>0.204110112659</v>
      </c>
      <c r="H116" s="4">
        <v>0.01</v>
      </c>
      <c r="I116" s="1">
        <v>3.06</v>
      </c>
      <c r="J116" s="1">
        <v>0.74</v>
      </c>
      <c r="K116" s="1">
        <v>3.8</v>
      </c>
      <c r="L116" s="5">
        <v>0.51</v>
      </c>
      <c r="M116" s="5">
        <v>5.1000000000000004E-3</v>
      </c>
      <c r="N116" s="1">
        <v>0.02</v>
      </c>
      <c r="O116">
        <v>29</v>
      </c>
      <c r="P116">
        <v>3</v>
      </c>
      <c r="Q116">
        <v>12</v>
      </c>
      <c r="R116">
        <v>8</v>
      </c>
      <c r="S116">
        <v>59</v>
      </c>
      <c r="T116">
        <v>55957</v>
      </c>
    </row>
    <row r="117" spans="1:20" outlineLevel="2" x14ac:dyDescent="0.35">
      <c r="H117" s="7">
        <f>SUBTOTAL(9,H109:H116)</f>
        <v>0.41000000000000003</v>
      </c>
      <c r="I117" s="8">
        <f>SUBTOTAL(9,I109:I116)</f>
        <v>125.52000000000001</v>
      </c>
      <c r="J117" s="8">
        <f>SUBTOTAL(9,J109:J116)</f>
        <v>30.389999999999997</v>
      </c>
      <c r="K117" s="8">
        <f>SUBTOTAL(9,K109:K116)</f>
        <v>155.91000000000003</v>
      </c>
    </row>
    <row r="118" spans="1:20" outlineLevel="1" x14ac:dyDescent="0.35">
      <c r="A118" s="6" t="s">
        <v>79</v>
      </c>
      <c r="E118"/>
      <c r="F118"/>
      <c r="G118"/>
      <c r="H118"/>
      <c r="I118"/>
      <c r="J118"/>
      <c r="K118"/>
      <c r="L118"/>
      <c r="M118"/>
      <c r="N118"/>
    </row>
    <row r="119" spans="1:20" outlineLevel="2" x14ac:dyDescent="0.35">
      <c r="A119" t="s">
        <v>62</v>
      </c>
      <c r="B119" t="s">
        <v>63</v>
      </c>
      <c r="C119" t="s">
        <v>52</v>
      </c>
      <c r="D119" t="s">
        <v>53</v>
      </c>
      <c r="E119" s="1">
        <v>2000</v>
      </c>
      <c r="F119" s="2">
        <v>0.75</v>
      </c>
      <c r="G119" s="3">
        <v>0.204110112659</v>
      </c>
      <c r="H119" s="4">
        <v>0.16</v>
      </c>
      <c r="I119" s="1">
        <v>48.99</v>
      </c>
      <c r="J119" s="1">
        <v>11.86</v>
      </c>
      <c r="K119" s="1">
        <v>60.85</v>
      </c>
      <c r="L119" s="5">
        <v>0.51</v>
      </c>
      <c r="M119" s="5">
        <v>8.1600000000000006E-2</v>
      </c>
      <c r="N119" s="1">
        <v>4.97</v>
      </c>
      <c r="O119">
        <v>29</v>
      </c>
      <c r="P119">
        <v>3</v>
      </c>
      <c r="Q119">
        <v>12</v>
      </c>
      <c r="R119">
        <v>8</v>
      </c>
      <c r="S119">
        <v>38</v>
      </c>
      <c r="T119">
        <v>55958</v>
      </c>
    </row>
    <row r="120" spans="1:20" outlineLevel="2" x14ac:dyDescent="0.35">
      <c r="A120" t="s">
        <v>64</v>
      </c>
      <c r="B120" t="s">
        <v>65</v>
      </c>
      <c r="C120" t="s">
        <v>52</v>
      </c>
      <c r="D120" t="s">
        <v>53</v>
      </c>
      <c r="E120" s="1">
        <v>2000</v>
      </c>
      <c r="F120" s="2">
        <v>0.75</v>
      </c>
      <c r="G120" s="3">
        <v>0.204110112659</v>
      </c>
      <c r="H120" s="4">
        <v>0.01</v>
      </c>
      <c r="I120" s="1">
        <v>3.06</v>
      </c>
      <c r="J120" s="1">
        <v>0.74</v>
      </c>
      <c r="K120" s="1">
        <v>3.8</v>
      </c>
      <c r="L120" s="5">
        <v>0.51</v>
      </c>
      <c r="M120" s="5">
        <v>5.1000000000000004E-3</v>
      </c>
      <c r="N120" s="1">
        <v>0.02</v>
      </c>
      <c r="O120">
        <v>29</v>
      </c>
      <c r="P120">
        <v>3</v>
      </c>
      <c r="Q120">
        <v>12</v>
      </c>
      <c r="R120">
        <v>8</v>
      </c>
      <c r="S120">
        <v>40</v>
      </c>
      <c r="T120">
        <v>55958</v>
      </c>
    </row>
    <row r="121" spans="1:20" outlineLevel="2" x14ac:dyDescent="0.35">
      <c r="A121" t="s">
        <v>66</v>
      </c>
      <c r="B121" t="s">
        <v>67</v>
      </c>
      <c r="C121" t="s">
        <v>52</v>
      </c>
      <c r="D121" t="s">
        <v>53</v>
      </c>
      <c r="E121" s="1">
        <v>2000</v>
      </c>
      <c r="F121" s="2">
        <v>0.75</v>
      </c>
      <c r="G121" s="3">
        <v>0.204110112659</v>
      </c>
      <c r="H121" s="4">
        <v>7.0000000000000007E-2</v>
      </c>
      <c r="I121" s="1">
        <v>21.43</v>
      </c>
      <c r="J121" s="1">
        <v>5.19</v>
      </c>
      <c r="K121" s="1">
        <v>26.62</v>
      </c>
      <c r="L121" s="5">
        <v>0.51</v>
      </c>
      <c r="M121" s="5">
        <v>3.5700000000000003E-2</v>
      </c>
      <c r="N121" s="1">
        <v>0.95</v>
      </c>
      <c r="O121">
        <v>29</v>
      </c>
      <c r="P121">
        <v>3</v>
      </c>
      <c r="Q121">
        <v>12</v>
      </c>
      <c r="R121">
        <v>8</v>
      </c>
      <c r="S121">
        <v>42</v>
      </c>
      <c r="T121">
        <v>55958</v>
      </c>
    </row>
    <row r="122" spans="1:20" outlineLevel="2" x14ac:dyDescent="0.35">
      <c r="A122" t="s">
        <v>68</v>
      </c>
      <c r="B122" t="s">
        <v>45</v>
      </c>
      <c r="C122" t="s">
        <v>52</v>
      </c>
      <c r="D122" t="s">
        <v>53</v>
      </c>
      <c r="E122" s="1">
        <v>2000</v>
      </c>
      <c r="F122" s="2">
        <v>0.75</v>
      </c>
      <c r="G122" s="3">
        <v>0.204110112659</v>
      </c>
      <c r="H122" s="4">
        <v>0.05</v>
      </c>
      <c r="I122" s="1">
        <v>15.31</v>
      </c>
      <c r="J122" s="1">
        <v>3.71</v>
      </c>
      <c r="K122" s="1">
        <v>19.02</v>
      </c>
      <c r="L122" s="5">
        <v>0.51</v>
      </c>
      <c r="M122" s="5">
        <v>2.5500000000000002E-2</v>
      </c>
      <c r="N122" s="1">
        <v>0.49</v>
      </c>
      <c r="O122">
        <v>29</v>
      </c>
      <c r="P122">
        <v>3</v>
      </c>
      <c r="Q122">
        <v>12</v>
      </c>
      <c r="R122">
        <v>8</v>
      </c>
      <c r="S122">
        <v>53</v>
      </c>
      <c r="T122">
        <v>55958</v>
      </c>
    </row>
    <row r="123" spans="1:20" outlineLevel="2" x14ac:dyDescent="0.35">
      <c r="A123" t="s">
        <v>69</v>
      </c>
      <c r="B123" t="s">
        <v>70</v>
      </c>
      <c r="C123" t="s">
        <v>52</v>
      </c>
      <c r="D123" t="s">
        <v>53</v>
      </c>
      <c r="E123" s="1">
        <v>2000</v>
      </c>
      <c r="F123" s="2">
        <v>0.75</v>
      </c>
      <c r="G123" s="3">
        <v>0.204110112659</v>
      </c>
      <c r="H123" s="4">
        <v>0.06</v>
      </c>
      <c r="I123" s="1">
        <v>18.37</v>
      </c>
      <c r="J123" s="1">
        <v>4.45</v>
      </c>
      <c r="K123" s="1">
        <v>22.82</v>
      </c>
      <c r="L123" s="5">
        <v>0.51</v>
      </c>
      <c r="M123" s="5">
        <v>3.0599999999999999E-2</v>
      </c>
      <c r="N123" s="1">
        <v>0.7</v>
      </c>
      <c r="O123">
        <v>29</v>
      </c>
      <c r="P123">
        <v>3</v>
      </c>
      <c r="Q123">
        <v>12</v>
      </c>
      <c r="R123">
        <v>8</v>
      </c>
      <c r="S123">
        <v>54</v>
      </c>
      <c r="T123">
        <v>55958</v>
      </c>
    </row>
    <row r="124" spans="1:20" outlineLevel="2" x14ac:dyDescent="0.35">
      <c r="A124" t="s">
        <v>71</v>
      </c>
      <c r="B124" t="s">
        <v>72</v>
      </c>
      <c r="C124" t="s">
        <v>52</v>
      </c>
      <c r="D124" t="s">
        <v>53</v>
      </c>
      <c r="E124" s="1">
        <v>2000</v>
      </c>
      <c r="F124" s="2">
        <v>0.75</v>
      </c>
      <c r="G124" s="3">
        <v>0.204110112659</v>
      </c>
      <c r="H124" s="4">
        <v>0.02</v>
      </c>
      <c r="I124" s="1">
        <v>6.12</v>
      </c>
      <c r="J124" s="1">
        <v>1.48</v>
      </c>
      <c r="K124" s="1">
        <v>7.6</v>
      </c>
      <c r="L124" s="5">
        <v>0.51</v>
      </c>
      <c r="M124" s="5">
        <v>1.0200000000000001E-2</v>
      </c>
      <c r="N124" s="1">
        <v>0.08</v>
      </c>
      <c r="O124">
        <v>29</v>
      </c>
      <c r="P124">
        <v>3</v>
      </c>
      <c r="Q124">
        <v>12</v>
      </c>
      <c r="R124">
        <v>8</v>
      </c>
      <c r="S124">
        <v>56</v>
      </c>
      <c r="T124">
        <v>55958</v>
      </c>
    </row>
    <row r="125" spans="1:20" outlineLevel="2" x14ac:dyDescent="0.35">
      <c r="A125" t="s">
        <v>73</v>
      </c>
      <c r="B125" t="s">
        <v>74</v>
      </c>
      <c r="C125" t="s">
        <v>52</v>
      </c>
      <c r="D125" t="s">
        <v>53</v>
      </c>
      <c r="E125" s="1">
        <v>2000</v>
      </c>
      <c r="F125" s="2">
        <v>0.75</v>
      </c>
      <c r="G125" s="3">
        <v>0.204110112659</v>
      </c>
      <c r="H125" s="4">
        <v>0.03</v>
      </c>
      <c r="I125" s="1">
        <v>9.18</v>
      </c>
      <c r="J125" s="1">
        <v>2.2200000000000002</v>
      </c>
      <c r="K125" s="1">
        <v>11.4</v>
      </c>
      <c r="L125" s="5">
        <v>0.51</v>
      </c>
      <c r="M125" s="5">
        <v>1.5299999999999999E-2</v>
      </c>
      <c r="N125" s="1">
        <v>0.17</v>
      </c>
      <c r="O125">
        <v>29</v>
      </c>
      <c r="P125">
        <v>3</v>
      </c>
      <c r="Q125">
        <v>12</v>
      </c>
      <c r="R125">
        <v>8</v>
      </c>
      <c r="S125">
        <v>57</v>
      </c>
      <c r="T125">
        <v>55958</v>
      </c>
    </row>
    <row r="126" spans="1:20" outlineLevel="2" x14ac:dyDescent="0.35">
      <c r="A126" t="s">
        <v>75</v>
      </c>
      <c r="B126" t="s">
        <v>76</v>
      </c>
      <c r="C126" t="s">
        <v>52</v>
      </c>
      <c r="D126" t="s">
        <v>53</v>
      </c>
      <c r="E126" s="1">
        <v>2000</v>
      </c>
      <c r="F126" s="2">
        <v>0.75</v>
      </c>
      <c r="G126" s="3">
        <v>0.204110112659</v>
      </c>
      <c r="H126" s="4">
        <v>0.01</v>
      </c>
      <c r="I126" s="1">
        <v>3.06</v>
      </c>
      <c r="J126" s="1">
        <v>0.74</v>
      </c>
      <c r="K126" s="1">
        <v>3.8</v>
      </c>
      <c r="L126" s="5">
        <v>0.51</v>
      </c>
      <c r="M126" s="5">
        <v>5.1000000000000004E-3</v>
      </c>
      <c r="N126" s="1">
        <v>0.02</v>
      </c>
      <c r="O126">
        <v>29</v>
      </c>
      <c r="P126">
        <v>3</v>
      </c>
      <c r="Q126">
        <v>12</v>
      </c>
      <c r="R126">
        <v>8</v>
      </c>
      <c r="S126">
        <v>59</v>
      </c>
      <c r="T126">
        <v>55958</v>
      </c>
    </row>
    <row r="127" spans="1:20" outlineLevel="2" x14ac:dyDescent="0.35">
      <c r="H127" s="7">
        <f>SUBTOTAL(9,H119:H126)</f>
        <v>0.41000000000000003</v>
      </c>
      <c r="I127" s="8">
        <f>SUBTOTAL(9,I119:I126)</f>
        <v>125.52000000000001</v>
      </c>
      <c r="J127" s="8">
        <f>SUBTOTAL(9,J119:J126)</f>
        <v>30.389999999999997</v>
      </c>
      <c r="K127" s="8">
        <f>SUBTOTAL(9,K119:K126)</f>
        <v>155.91000000000003</v>
      </c>
    </row>
    <row r="128" spans="1:20" outlineLevel="1" x14ac:dyDescent="0.35">
      <c r="A128" s="6" t="s">
        <v>80</v>
      </c>
      <c r="E128"/>
      <c r="F128"/>
      <c r="G128"/>
      <c r="H128"/>
      <c r="I128"/>
      <c r="J128"/>
      <c r="K128"/>
      <c r="L128"/>
      <c r="M128"/>
      <c r="N128"/>
    </row>
    <row r="129" spans="1:20" outlineLevel="2" x14ac:dyDescent="0.35">
      <c r="A129" t="s">
        <v>62</v>
      </c>
      <c r="B129" t="s">
        <v>63</v>
      </c>
      <c r="C129" t="s">
        <v>52</v>
      </c>
      <c r="D129" t="s">
        <v>53</v>
      </c>
      <c r="E129" s="1">
        <v>2000</v>
      </c>
      <c r="F129" s="2">
        <v>0.85</v>
      </c>
      <c r="G129" s="3">
        <v>0.204110112659</v>
      </c>
      <c r="H129" s="4">
        <v>0.16</v>
      </c>
      <c r="I129" s="1">
        <v>55.52</v>
      </c>
      <c r="J129" s="1">
        <v>13.44</v>
      </c>
      <c r="K129" s="1">
        <v>68.960000000000008</v>
      </c>
      <c r="L129" s="5">
        <v>0.51</v>
      </c>
      <c r="M129" s="5">
        <v>8.1600000000000006E-2</v>
      </c>
      <c r="N129" s="1">
        <v>5.63</v>
      </c>
      <c r="O129">
        <v>30</v>
      </c>
      <c r="P129">
        <v>3</v>
      </c>
      <c r="Q129">
        <v>12</v>
      </c>
      <c r="R129">
        <v>8</v>
      </c>
      <c r="S129">
        <v>38</v>
      </c>
      <c r="T129">
        <v>55959</v>
      </c>
    </row>
    <row r="130" spans="1:20" outlineLevel="2" x14ac:dyDescent="0.35">
      <c r="A130" t="s">
        <v>64</v>
      </c>
      <c r="B130" t="s">
        <v>65</v>
      </c>
      <c r="C130" t="s">
        <v>52</v>
      </c>
      <c r="D130" t="s">
        <v>53</v>
      </c>
      <c r="E130" s="1">
        <v>2000</v>
      </c>
      <c r="F130" s="2">
        <v>0.85</v>
      </c>
      <c r="G130" s="3">
        <v>0.204110112659</v>
      </c>
      <c r="H130" s="4">
        <v>0.01</v>
      </c>
      <c r="I130" s="1">
        <v>3.47</v>
      </c>
      <c r="J130" s="1">
        <v>0.84</v>
      </c>
      <c r="K130" s="1">
        <v>4.3100000000000005</v>
      </c>
      <c r="L130" s="5">
        <v>0.51</v>
      </c>
      <c r="M130" s="5">
        <v>5.1000000000000004E-3</v>
      </c>
      <c r="N130" s="1">
        <v>0.02</v>
      </c>
      <c r="O130">
        <v>30</v>
      </c>
      <c r="P130">
        <v>3</v>
      </c>
      <c r="Q130">
        <v>12</v>
      </c>
      <c r="R130">
        <v>8</v>
      </c>
      <c r="S130">
        <v>40</v>
      </c>
      <c r="T130">
        <v>55959</v>
      </c>
    </row>
    <row r="131" spans="1:20" outlineLevel="2" x14ac:dyDescent="0.35">
      <c r="A131" t="s">
        <v>66</v>
      </c>
      <c r="B131" t="s">
        <v>67</v>
      </c>
      <c r="C131" t="s">
        <v>52</v>
      </c>
      <c r="D131" t="s">
        <v>53</v>
      </c>
      <c r="E131" s="1">
        <v>2000</v>
      </c>
      <c r="F131" s="2">
        <v>0.85</v>
      </c>
      <c r="G131" s="3">
        <v>0.204110112659</v>
      </c>
      <c r="H131" s="4">
        <v>7.0000000000000007E-2</v>
      </c>
      <c r="I131" s="1">
        <v>24.29</v>
      </c>
      <c r="J131" s="1">
        <v>5.88</v>
      </c>
      <c r="K131" s="1">
        <v>30.169999999999998</v>
      </c>
      <c r="L131" s="5">
        <v>0.51</v>
      </c>
      <c r="M131" s="5">
        <v>3.5700000000000003E-2</v>
      </c>
      <c r="N131" s="1">
        <v>1.08</v>
      </c>
      <c r="O131">
        <v>30</v>
      </c>
      <c r="P131">
        <v>3</v>
      </c>
      <c r="Q131">
        <v>12</v>
      </c>
      <c r="R131">
        <v>8</v>
      </c>
      <c r="S131">
        <v>42</v>
      </c>
      <c r="T131">
        <v>55959</v>
      </c>
    </row>
    <row r="132" spans="1:20" outlineLevel="2" x14ac:dyDescent="0.35">
      <c r="A132" t="s">
        <v>68</v>
      </c>
      <c r="B132" t="s">
        <v>45</v>
      </c>
      <c r="C132" t="s">
        <v>52</v>
      </c>
      <c r="D132" t="s">
        <v>53</v>
      </c>
      <c r="E132" s="1">
        <v>2000</v>
      </c>
      <c r="F132" s="2">
        <v>0.85</v>
      </c>
      <c r="G132" s="3">
        <v>0.204110112659</v>
      </c>
      <c r="H132" s="4">
        <v>0.05</v>
      </c>
      <c r="I132" s="1">
        <v>17.350000000000001</v>
      </c>
      <c r="J132" s="1">
        <v>4.2</v>
      </c>
      <c r="K132" s="1">
        <v>21.55</v>
      </c>
      <c r="L132" s="5">
        <v>0.51</v>
      </c>
      <c r="M132" s="5">
        <v>2.5500000000000002E-2</v>
      </c>
      <c r="N132" s="1">
        <v>0.55000000000000004</v>
      </c>
      <c r="O132">
        <v>30</v>
      </c>
      <c r="P132">
        <v>3</v>
      </c>
      <c r="Q132">
        <v>12</v>
      </c>
      <c r="R132">
        <v>8</v>
      </c>
      <c r="S132">
        <v>53</v>
      </c>
      <c r="T132">
        <v>55959</v>
      </c>
    </row>
    <row r="133" spans="1:20" outlineLevel="2" x14ac:dyDescent="0.35">
      <c r="A133" t="s">
        <v>69</v>
      </c>
      <c r="B133" t="s">
        <v>70</v>
      </c>
      <c r="C133" t="s">
        <v>52</v>
      </c>
      <c r="D133" t="s">
        <v>53</v>
      </c>
      <c r="E133" s="1">
        <v>2000</v>
      </c>
      <c r="F133" s="2">
        <v>0.85</v>
      </c>
      <c r="G133" s="3">
        <v>0.204110112659</v>
      </c>
      <c r="H133" s="4">
        <v>0.06</v>
      </c>
      <c r="I133" s="1">
        <v>20.82</v>
      </c>
      <c r="J133" s="1">
        <v>5.04</v>
      </c>
      <c r="K133" s="1">
        <v>25.86</v>
      </c>
      <c r="L133" s="5">
        <v>0.51</v>
      </c>
      <c r="M133" s="5">
        <v>3.0599999999999999E-2</v>
      </c>
      <c r="N133" s="1">
        <v>0.79</v>
      </c>
      <c r="O133">
        <v>30</v>
      </c>
      <c r="P133">
        <v>3</v>
      </c>
      <c r="Q133">
        <v>12</v>
      </c>
      <c r="R133">
        <v>8</v>
      </c>
      <c r="S133">
        <v>54</v>
      </c>
      <c r="T133">
        <v>55959</v>
      </c>
    </row>
    <row r="134" spans="1:20" outlineLevel="2" x14ac:dyDescent="0.35">
      <c r="A134" t="s">
        <v>71</v>
      </c>
      <c r="B134" t="s">
        <v>72</v>
      </c>
      <c r="C134" t="s">
        <v>52</v>
      </c>
      <c r="D134" t="s">
        <v>53</v>
      </c>
      <c r="E134" s="1">
        <v>2000</v>
      </c>
      <c r="F134" s="2">
        <v>0.85</v>
      </c>
      <c r="G134" s="3">
        <v>0.204110112659</v>
      </c>
      <c r="H134" s="4">
        <v>0.02</v>
      </c>
      <c r="I134" s="1">
        <v>6.94</v>
      </c>
      <c r="J134" s="1">
        <v>1.68</v>
      </c>
      <c r="K134" s="1">
        <v>8.620000000000001</v>
      </c>
      <c r="L134" s="5">
        <v>0.51</v>
      </c>
      <c r="M134" s="5">
        <v>1.0200000000000001E-2</v>
      </c>
      <c r="N134" s="1">
        <v>0.09</v>
      </c>
      <c r="O134">
        <v>30</v>
      </c>
      <c r="P134">
        <v>3</v>
      </c>
      <c r="Q134">
        <v>12</v>
      </c>
      <c r="R134">
        <v>8</v>
      </c>
      <c r="S134">
        <v>56</v>
      </c>
      <c r="T134">
        <v>55959</v>
      </c>
    </row>
    <row r="135" spans="1:20" outlineLevel="2" x14ac:dyDescent="0.35">
      <c r="A135" t="s">
        <v>73</v>
      </c>
      <c r="B135" t="s">
        <v>74</v>
      </c>
      <c r="C135" t="s">
        <v>52</v>
      </c>
      <c r="D135" t="s">
        <v>53</v>
      </c>
      <c r="E135" s="1">
        <v>2000</v>
      </c>
      <c r="F135" s="2">
        <v>0.85</v>
      </c>
      <c r="G135" s="3">
        <v>0.204110112659</v>
      </c>
      <c r="H135" s="4">
        <v>0.03</v>
      </c>
      <c r="I135" s="1">
        <v>10.41</v>
      </c>
      <c r="J135" s="1">
        <v>2.52</v>
      </c>
      <c r="K135" s="1">
        <v>12.93</v>
      </c>
      <c r="L135" s="5">
        <v>0.51</v>
      </c>
      <c r="M135" s="5">
        <v>1.5299999999999999E-2</v>
      </c>
      <c r="N135" s="1">
        <v>0.2</v>
      </c>
      <c r="O135">
        <v>30</v>
      </c>
      <c r="P135">
        <v>3</v>
      </c>
      <c r="Q135">
        <v>12</v>
      </c>
      <c r="R135">
        <v>8</v>
      </c>
      <c r="S135">
        <v>57</v>
      </c>
      <c r="T135">
        <v>55959</v>
      </c>
    </row>
    <row r="136" spans="1:20" outlineLevel="2" x14ac:dyDescent="0.35">
      <c r="A136" t="s">
        <v>75</v>
      </c>
      <c r="B136" t="s">
        <v>76</v>
      </c>
      <c r="C136" t="s">
        <v>52</v>
      </c>
      <c r="D136" t="s">
        <v>53</v>
      </c>
      <c r="E136" s="1">
        <v>2000</v>
      </c>
      <c r="F136" s="2">
        <v>0.85</v>
      </c>
      <c r="G136" s="3">
        <v>0.204110112659</v>
      </c>
      <c r="H136" s="4">
        <v>0.01</v>
      </c>
      <c r="I136" s="1">
        <v>3.47</v>
      </c>
      <c r="J136" s="1">
        <v>0.84</v>
      </c>
      <c r="K136" s="1">
        <v>4.3100000000000005</v>
      </c>
      <c r="L136" s="5">
        <v>0.51</v>
      </c>
      <c r="M136" s="5">
        <v>5.1000000000000004E-3</v>
      </c>
      <c r="N136" s="1">
        <v>0.02</v>
      </c>
      <c r="O136">
        <v>30</v>
      </c>
      <c r="P136">
        <v>3</v>
      </c>
      <c r="Q136">
        <v>12</v>
      </c>
      <c r="R136">
        <v>8</v>
      </c>
      <c r="S136">
        <v>59</v>
      </c>
      <c r="T136">
        <v>55959</v>
      </c>
    </row>
    <row r="137" spans="1:20" outlineLevel="2" x14ac:dyDescent="0.35">
      <c r="H137" s="7">
        <f>SUBTOTAL(9,H129:H136)</f>
        <v>0.41000000000000003</v>
      </c>
      <c r="I137" s="8">
        <f>SUBTOTAL(9,I129:I136)</f>
        <v>142.26999999999998</v>
      </c>
      <c r="J137" s="8">
        <f>SUBTOTAL(9,J129:J136)</f>
        <v>34.440000000000005</v>
      </c>
      <c r="K137" s="8">
        <f>SUBTOTAL(9,K129:K136)</f>
        <v>176.71000000000004</v>
      </c>
    </row>
    <row r="138" spans="1:20" outlineLevel="1" x14ac:dyDescent="0.35">
      <c r="A138" s="6" t="s">
        <v>81</v>
      </c>
      <c r="E138"/>
      <c r="F138"/>
      <c r="G138"/>
      <c r="H138"/>
      <c r="I138"/>
      <c r="J138"/>
      <c r="K138"/>
      <c r="L138"/>
      <c r="M138"/>
      <c r="N138"/>
    </row>
    <row r="139" spans="1:20" outlineLevel="2" x14ac:dyDescent="0.35">
      <c r="A139" t="s">
        <v>62</v>
      </c>
      <c r="B139" t="s">
        <v>63</v>
      </c>
      <c r="C139" t="s">
        <v>52</v>
      </c>
      <c r="D139" t="s">
        <v>53</v>
      </c>
      <c r="E139" s="1">
        <v>2000</v>
      </c>
      <c r="F139" s="2">
        <v>0.85</v>
      </c>
      <c r="G139" s="3">
        <v>0.204110112659</v>
      </c>
      <c r="H139" s="4">
        <v>0.16</v>
      </c>
      <c r="I139" s="1">
        <v>55.52</v>
      </c>
      <c r="J139" s="1">
        <v>13.44</v>
      </c>
      <c r="K139" s="1">
        <v>68.960000000000008</v>
      </c>
      <c r="L139" s="5">
        <v>0.51</v>
      </c>
      <c r="M139" s="5">
        <v>8.1600000000000006E-2</v>
      </c>
      <c r="N139" s="1">
        <v>5.63</v>
      </c>
      <c r="O139">
        <v>30</v>
      </c>
      <c r="P139">
        <v>3</v>
      </c>
      <c r="Q139">
        <v>12</v>
      </c>
      <c r="R139">
        <v>8</v>
      </c>
      <c r="S139">
        <v>38</v>
      </c>
      <c r="T139">
        <v>55965</v>
      </c>
    </row>
    <row r="140" spans="1:20" outlineLevel="2" x14ac:dyDescent="0.35">
      <c r="A140" t="s">
        <v>64</v>
      </c>
      <c r="B140" t="s">
        <v>65</v>
      </c>
      <c r="C140" t="s">
        <v>52</v>
      </c>
      <c r="D140" t="s">
        <v>53</v>
      </c>
      <c r="E140" s="1">
        <v>2000</v>
      </c>
      <c r="F140" s="2">
        <v>0.85</v>
      </c>
      <c r="G140" s="3">
        <v>0.204110112659</v>
      </c>
      <c r="H140" s="4">
        <v>0.01</v>
      </c>
      <c r="I140" s="1">
        <v>3.47</v>
      </c>
      <c r="J140" s="1">
        <v>0.84</v>
      </c>
      <c r="K140" s="1">
        <v>4.3100000000000005</v>
      </c>
      <c r="L140" s="5">
        <v>0.51</v>
      </c>
      <c r="M140" s="5">
        <v>5.1000000000000004E-3</v>
      </c>
      <c r="N140" s="1">
        <v>0.02</v>
      </c>
      <c r="O140">
        <v>30</v>
      </c>
      <c r="P140">
        <v>3</v>
      </c>
      <c r="Q140">
        <v>12</v>
      </c>
      <c r="R140">
        <v>8</v>
      </c>
      <c r="S140">
        <v>40</v>
      </c>
      <c r="T140">
        <v>55965</v>
      </c>
    </row>
    <row r="141" spans="1:20" outlineLevel="2" x14ac:dyDescent="0.35">
      <c r="A141" t="s">
        <v>66</v>
      </c>
      <c r="B141" t="s">
        <v>67</v>
      </c>
      <c r="C141" t="s">
        <v>52</v>
      </c>
      <c r="D141" t="s">
        <v>53</v>
      </c>
      <c r="E141" s="1">
        <v>2000</v>
      </c>
      <c r="F141" s="2">
        <v>0.85</v>
      </c>
      <c r="G141" s="3">
        <v>0.204110112659</v>
      </c>
      <c r="H141" s="4">
        <v>7.0000000000000007E-2</v>
      </c>
      <c r="I141" s="1">
        <v>24.29</v>
      </c>
      <c r="J141" s="1">
        <v>5.88</v>
      </c>
      <c r="K141" s="1">
        <v>30.169999999999998</v>
      </c>
      <c r="L141" s="5">
        <v>0.51</v>
      </c>
      <c r="M141" s="5">
        <v>3.5700000000000003E-2</v>
      </c>
      <c r="N141" s="1">
        <v>1.08</v>
      </c>
      <c r="O141">
        <v>30</v>
      </c>
      <c r="P141">
        <v>3</v>
      </c>
      <c r="Q141">
        <v>12</v>
      </c>
      <c r="R141">
        <v>8</v>
      </c>
      <c r="S141">
        <v>42</v>
      </c>
      <c r="T141">
        <v>55965</v>
      </c>
    </row>
    <row r="142" spans="1:20" outlineLevel="2" x14ac:dyDescent="0.35">
      <c r="A142" t="s">
        <v>68</v>
      </c>
      <c r="B142" t="s">
        <v>45</v>
      </c>
      <c r="C142" t="s">
        <v>52</v>
      </c>
      <c r="D142" t="s">
        <v>53</v>
      </c>
      <c r="E142" s="1">
        <v>2000</v>
      </c>
      <c r="F142" s="2">
        <v>0.85</v>
      </c>
      <c r="G142" s="3">
        <v>0.204110112659</v>
      </c>
      <c r="H142" s="4">
        <v>0.05</v>
      </c>
      <c r="I142" s="1">
        <v>17.350000000000001</v>
      </c>
      <c r="J142" s="1">
        <v>4.2</v>
      </c>
      <c r="K142" s="1">
        <v>21.55</v>
      </c>
      <c r="L142" s="5">
        <v>0.51</v>
      </c>
      <c r="M142" s="5">
        <v>2.5500000000000002E-2</v>
      </c>
      <c r="N142" s="1">
        <v>0.55000000000000004</v>
      </c>
      <c r="O142">
        <v>30</v>
      </c>
      <c r="P142">
        <v>3</v>
      </c>
      <c r="Q142">
        <v>12</v>
      </c>
      <c r="R142">
        <v>8</v>
      </c>
      <c r="S142">
        <v>53</v>
      </c>
      <c r="T142">
        <v>55965</v>
      </c>
    </row>
    <row r="143" spans="1:20" outlineLevel="2" x14ac:dyDescent="0.35">
      <c r="A143" t="s">
        <v>69</v>
      </c>
      <c r="B143" t="s">
        <v>70</v>
      </c>
      <c r="C143" t="s">
        <v>52</v>
      </c>
      <c r="D143" t="s">
        <v>53</v>
      </c>
      <c r="E143" s="1">
        <v>2000</v>
      </c>
      <c r="F143" s="2">
        <v>0.85</v>
      </c>
      <c r="G143" s="3">
        <v>0.204110112659</v>
      </c>
      <c r="H143" s="4">
        <v>0.06</v>
      </c>
      <c r="I143" s="1">
        <v>20.82</v>
      </c>
      <c r="J143" s="1">
        <v>5.04</v>
      </c>
      <c r="K143" s="1">
        <v>25.86</v>
      </c>
      <c r="L143" s="5">
        <v>0.51</v>
      </c>
      <c r="M143" s="5">
        <v>3.0599999999999999E-2</v>
      </c>
      <c r="N143" s="1">
        <v>0.79</v>
      </c>
      <c r="O143">
        <v>30</v>
      </c>
      <c r="P143">
        <v>3</v>
      </c>
      <c r="Q143">
        <v>12</v>
      </c>
      <c r="R143">
        <v>8</v>
      </c>
      <c r="S143">
        <v>54</v>
      </c>
      <c r="T143">
        <v>55965</v>
      </c>
    </row>
    <row r="144" spans="1:20" outlineLevel="2" x14ac:dyDescent="0.35">
      <c r="A144" t="s">
        <v>71</v>
      </c>
      <c r="B144" t="s">
        <v>72</v>
      </c>
      <c r="C144" t="s">
        <v>52</v>
      </c>
      <c r="D144" t="s">
        <v>53</v>
      </c>
      <c r="E144" s="1">
        <v>2000</v>
      </c>
      <c r="F144" s="2">
        <v>0.85</v>
      </c>
      <c r="G144" s="3">
        <v>0.204110112659</v>
      </c>
      <c r="H144" s="4">
        <v>0.02</v>
      </c>
      <c r="I144" s="1">
        <v>6.94</v>
      </c>
      <c r="J144" s="1">
        <v>1.68</v>
      </c>
      <c r="K144" s="1">
        <v>8.620000000000001</v>
      </c>
      <c r="L144" s="5">
        <v>0.51</v>
      </c>
      <c r="M144" s="5">
        <v>1.0200000000000001E-2</v>
      </c>
      <c r="N144" s="1">
        <v>0.09</v>
      </c>
      <c r="O144">
        <v>30</v>
      </c>
      <c r="P144">
        <v>3</v>
      </c>
      <c r="Q144">
        <v>12</v>
      </c>
      <c r="R144">
        <v>8</v>
      </c>
      <c r="S144">
        <v>56</v>
      </c>
      <c r="T144">
        <v>55965</v>
      </c>
    </row>
    <row r="145" spans="1:20" outlineLevel="2" x14ac:dyDescent="0.35">
      <c r="A145" t="s">
        <v>73</v>
      </c>
      <c r="B145" t="s">
        <v>74</v>
      </c>
      <c r="C145" t="s">
        <v>52</v>
      </c>
      <c r="D145" t="s">
        <v>53</v>
      </c>
      <c r="E145" s="1">
        <v>2000</v>
      </c>
      <c r="F145" s="2">
        <v>0.85</v>
      </c>
      <c r="G145" s="3">
        <v>0.204110112659</v>
      </c>
      <c r="H145" s="4">
        <v>0.03</v>
      </c>
      <c r="I145" s="1">
        <v>10.41</v>
      </c>
      <c r="J145" s="1">
        <v>2.52</v>
      </c>
      <c r="K145" s="1">
        <v>12.93</v>
      </c>
      <c r="L145" s="5">
        <v>0.51</v>
      </c>
      <c r="M145" s="5">
        <v>1.5299999999999999E-2</v>
      </c>
      <c r="N145" s="1">
        <v>0.2</v>
      </c>
      <c r="O145">
        <v>30</v>
      </c>
      <c r="P145">
        <v>3</v>
      </c>
      <c r="Q145">
        <v>12</v>
      </c>
      <c r="R145">
        <v>8</v>
      </c>
      <c r="S145">
        <v>57</v>
      </c>
      <c r="T145">
        <v>55965</v>
      </c>
    </row>
    <row r="146" spans="1:20" outlineLevel="2" x14ac:dyDescent="0.35">
      <c r="A146" t="s">
        <v>75</v>
      </c>
      <c r="B146" t="s">
        <v>76</v>
      </c>
      <c r="C146" t="s">
        <v>52</v>
      </c>
      <c r="D146" t="s">
        <v>53</v>
      </c>
      <c r="E146" s="1">
        <v>2000</v>
      </c>
      <c r="F146" s="2">
        <v>0.85</v>
      </c>
      <c r="G146" s="3">
        <v>0.204110112659</v>
      </c>
      <c r="H146" s="4">
        <v>0.01</v>
      </c>
      <c r="I146" s="1">
        <v>3.47</v>
      </c>
      <c r="J146" s="1">
        <v>0.84</v>
      </c>
      <c r="K146" s="1">
        <v>4.3100000000000005</v>
      </c>
      <c r="L146" s="5">
        <v>0.51</v>
      </c>
      <c r="M146" s="5">
        <v>5.1000000000000004E-3</v>
      </c>
      <c r="N146" s="1">
        <v>0.02</v>
      </c>
      <c r="O146">
        <v>30</v>
      </c>
      <c r="P146">
        <v>3</v>
      </c>
      <c r="Q146">
        <v>12</v>
      </c>
      <c r="R146">
        <v>8</v>
      </c>
      <c r="S146">
        <v>59</v>
      </c>
      <c r="T146">
        <v>55965</v>
      </c>
    </row>
    <row r="147" spans="1:20" outlineLevel="2" x14ac:dyDescent="0.35">
      <c r="H147" s="7">
        <f>SUBTOTAL(9,H139:H146)</f>
        <v>0.41000000000000003</v>
      </c>
      <c r="I147" s="8">
        <f>SUBTOTAL(9,I139:I146)</f>
        <v>142.26999999999998</v>
      </c>
      <c r="J147" s="8">
        <f>SUBTOTAL(9,J139:J146)</f>
        <v>34.440000000000005</v>
      </c>
      <c r="K147" s="8">
        <f>SUBTOTAL(9,K139:K146)</f>
        <v>176.71000000000004</v>
      </c>
    </row>
    <row r="148" spans="1:20" outlineLevel="1" x14ac:dyDescent="0.35">
      <c r="A148" s="6" t="s">
        <v>82</v>
      </c>
      <c r="E148"/>
      <c r="F148"/>
      <c r="G148"/>
      <c r="H148"/>
      <c r="I148"/>
      <c r="J148"/>
      <c r="K148"/>
      <c r="L148"/>
      <c r="M148"/>
      <c r="N148"/>
    </row>
    <row r="149" spans="1:20" outlineLevel="2" x14ac:dyDescent="0.35">
      <c r="A149" t="s">
        <v>62</v>
      </c>
      <c r="B149" t="s">
        <v>63</v>
      </c>
      <c r="C149" t="s">
        <v>58</v>
      </c>
      <c r="D149" t="s">
        <v>53</v>
      </c>
      <c r="E149" s="1">
        <v>2000</v>
      </c>
      <c r="F149" s="2">
        <v>1.1499999999999999</v>
      </c>
      <c r="G149" s="3">
        <v>0.204110112659</v>
      </c>
      <c r="H149" s="4">
        <v>0.16</v>
      </c>
      <c r="I149" s="1">
        <v>75.11</v>
      </c>
      <c r="J149" s="1">
        <v>18.18</v>
      </c>
      <c r="K149" s="1">
        <v>93.289999999999992</v>
      </c>
      <c r="L149" s="5">
        <v>0.51</v>
      </c>
      <c r="M149" s="5">
        <v>8.1600000000000006E-2</v>
      </c>
      <c r="N149" s="1">
        <v>7.61</v>
      </c>
      <c r="O149">
        <v>31</v>
      </c>
      <c r="P149">
        <v>3</v>
      </c>
      <c r="Q149">
        <v>13</v>
      </c>
      <c r="R149">
        <v>8</v>
      </c>
      <c r="S149">
        <v>38</v>
      </c>
      <c r="T149">
        <v>55966</v>
      </c>
    </row>
    <row r="150" spans="1:20" outlineLevel="2" x14ac:dyDescent="0.35">
      <c r="A150" t="s">
        <v>64</v>
      </c>
      <c r="B150" t="s">
        <v>65</v>
      </c>
      <c r="C150" t="s">
        <v>58</v>
      </c>
      <c r="D150" t="s">
        <v>53</v>
      </c>
      <c r="E150" s="1">
        <v>2000</v>
      </c>
      <c r="F150" s="2">
        <v>1.1499999999999999</v>
      </c>
      <c r="G150" s="3">
        <v>0.204110112659</v>
      </c>
      <c r="H150" s="4">
        <v>0.01</v>
      </c>
      <c r="I150" s="1">
        <v>4.6900000000000004</v>
      </c>
      <c r="J150" s="1">
        <v>1.1299999999999999</v>
      </c>
      <c r="K150" s="1">
        <v>5.82</v>
      </c>
      <c r="L150" s="5">
        <v>0.51</v>
      </c>
      <c r="M150" s="5">
        <v>5.1000000000000004E-3</v>
      </c>
      <c r="N150" s="1">
        <v>0.03</v>
      </c>
      <c r="O150">
        <v>31</v>
      </c>
      <c r="P150">
        <v>3</v>
      </c>
      <c r="Q150">
        <v>13</v>
      </c>
      <c r="R150">
        <v>8</v>
      </c>
      <c r="S150">
        <v>40</v>
      </c>
      <c r="T150">
        <v>55966</v>
      </c>
    </row>
    <row r="151" spans="1:20" outlineLevel="2" x14ac:dyDescent="0.35">
      <c r="A151" t="s">
        <v>66</v>
      </c>
      <c r="B151" t="s">
        <v>67</v>
      </c>
      <c r="C151" t="s">
        <v>58</v>
      </c>
      <c r="D151" t="s">
        <v>53</v>
      </c>
      <c r="E151" s="1">
        <v>2000</v>
      </c>
      <c r="F151" s="2">
        <v>1.1499999999999999</v>
      </c>
      <c r="G151" s="3">
        <v>0.204110112659</v>
      </c>
      <c r="H151" s="4">
        <v>7.0000000000000007E-2</v>
      </c>
      <c r="I151" s="1">
        <v>32.86</v>
      </c>
      <c r="J151" s="1">
        <v>7.95</v>
      </c>
      <c r="K151" s="1">
        <v>40.81</v>
      </c>
      <c r="L151" s="5">
        <v>0.51</v>
      </c>
      <c r="M151" s="5">
        <v>3.5700000000000003E-2</v>
      </c>
      <c r="N151" s="1">
        <v>1.46</v>
      </c>
      <c r="O151">
        <v>31</v>
      </c>
      <c r="P151">
        <v>3</v>
      </c>
      <c r="Q151">
        <v>13</v>
      </c>
      <c r="R151">
        <v>8</v>
      </c>
      <c r="S151">
        <v>42</v>
      </c>
      <c r="T151">
        <v>55966</v>
      </c>
    </row>
    <row r="152" spans="1:20" outlineLevel="2" x14ac:dyDescent="0.35">
      <c r="A152" t="s">
        <v>68</v>
      </c>
      <c r="B152" t="s">
        <v>45</v>
      </c>
      <c r="C152" t="s">
        <v>58</v>
      </c>
      <c r="D152" t="s">
        <v>53</v>
      </c>
      <c r="E152" s="1">
        <v>2000</v>
      </c>
      <c r="F152" s="2">
        <v>1.1499999999999999</v>
      </c>
      <c r="G152" s="3">
        <v>0.204110112659</v>
      </c>
      <c r="H152" s="4">
        <v>0.05</v>
      </c>
      <c r="I152" s="1">
        <v>23.47</v>
      </c>
      <c r="J152" s="1">
        <v>5.68</v>
      </c>
      <c r="K152" s="1">
        <v>29.15</v>
      </c>
      <c r="L152" s="5">
        <v>0.51</v>
      </c>
      <c r="M152" s="5">
        <v>2.5500000000000002E-2</v>
      </c>
      <c r="N152" s="1">
        <v>0.74</v>
      </c>
      <c r="O152">
        <v>31</v>
      </c>
      <c r="P152">
        <v>3</v>
      </c>
      <c r="Q152">
        <v>13</v>
      </c>
      <c r="R152">
        <v>8</v>
      </c>
      <c r="S152">
        <v>53</v>
      </c>
      <c r="T152">
        <v>55966</v>
      </c>
    </row>
    <row r="153" spans="1:20" outlineLevel="2" x14ac:dyDescent="0.35">
      <c r="A153" t="s">
        <v>69</v>
      </c>
      <c r="B153" t="s">
        <v>70</v>
      </c>
      <c r="C153" t="s">
        <v>58</v>
      </c>
      <c r="D153" t="s">
        <v>53</v>
      </c>
      <c r="E153" s="1">
        <v>2000</v>
      </c>
      <c r="F153" s="2">
        <v>1.1499999999999999</v>
      </c>
      <c r="G153" s="3">
        <v>0.204110112659</v>
      </c>
      <c r="H153" s="4">
        <v>0.06</v>
      </c>
      <c r="I153" s="1">
        <v>28.17</v>
      </c>
      <c r="J153" s="1">
        <v>6.82</v>
      </c>
      <c r="K153" s="1">
        <v>34.99</v>
      </c>
      <c r="L153" s="5">
        <v>0.51</v>
      </c>
      <c r="M153" s="5">
        <v>3.0599999999999999E-2</v>
      </c>
      <c r="N153" s="1">
        <v>1.07</v>
      </c>
      <c r="O153">
        <v>31</v>
      </c>
      <c r="P153">
        <v>3</v>
      </c>
      <c r="Q153">
        <v>13</v>
      </c>
      <c r="R153">
        <v>8</v>
      </c>
      <c r="S153">
        <v>54</v>
      </c>
      <c r="T153">
        <v>55966</v>
      </c>
    </row>
    <row r="154" spans="1:20" outlineLevel="2" x14ac:dyDescent="0.35">
      <c r="A154" t="s">
        <v>71</v>
      </c>
      <c r="B154" t="s">
        <v>72</v>
      </c>
      <c r="C154" t="s">
        <v>58</v>
      </c>
      <c r="D154" t="s">
        <v>53</v>
      </c>
      <c r="E154" s="1">
        <v>2000</v>
      </c>
      <c r="F154" s="2">
        <v>1.1499999999999999</v>
      </c>
      <c r="G154" s="3">
        <v>0.204110112659</v>
      </c>
      <c r="H154" s="4">
        <v>0.02</v>
      </c>
      <c r="I154" s="1">
        <v>9.39</v>
      </c>
      <c r="J154" s="1">
        <v>2.27</v>
      </c>
      <c r="K154" s="1">
        <v>11.66</v>
      </c>
      <c r="L154" s="5">
        <v>0.51</v>
      </c>
      <c r="M154" s="5">
        <v>1.0200000000000001E-2</v>
      </c>
      <c r="N154" s="1">
        <v>0.12</v>
      </c>
      <c r="O154">
        <v>31</v>
      </c>
      <c r="P154">
        <v>3</v>
      </c>
      <c r="Q154">
        <v>13</v>
      </c>
      <c r="R154">
        <v>8</v>
      </c>
      <c r="S154">
        <v>56</v>
      </c>
      <c r="T154">
        <v>55966</v>
      </c>
    </row>
    <row r="155" spans="1:20" outlineLevel="2" x14ac:dyDescent="0.35">
      <c r="A155" t="s">
        <v>73</v>
      </c>
      <c r="B155" t="s">
        <v>74</v>
      </c>
      <c r="C155" t="s">
        <v>58</v>
      </c>
      <c r="D155" t="s">
        <v>53</v>
      </c>
      <c r="E155" s="1">
        <v>2000</v>
      </c>
      <c r="F155" s="2">
        <v>1.1499999999999999</v>
      </c>
      <c r="G155" s="3">
        <v>0.204110112659</v>
      </c>
      <c r="H155" s="4">
        <v>0.03</v>
      </c>
      <c r="I155" s="1">
        <v>14.08</v>
      </c>
      <c r="J155" s="1">
        <v>3.41</v>
      </c>
      <c r="K155" s="1">
        <v>17.490000000000002</v>
      </c>
      <c r="L155" s="5">
        <v>0.51</v>
      </c>
      <c r="M155" s="5">
        <v>1.5299999999999999E-2</v>
      </c>
      <c r="N155" s="1">
        <v>0.27</v>
      </c>
      <c r="O155">
        <v>31</v>
      </c>
      <c r="P155">
        <v>3</v>
      </c>
      <c r="Q155">
        <v>13</v>
      </c>
      <c r="R155">
        <v>8</v>
      </c>
      <c r="S155">
        <v>57</v>
      </c>
      <c r="T155">
        <v>55966</v>
      </c>
    </row>
    <row r="156" spans="1:20" outlineLevel="2" x14ac:dyDescent="0.35">
      <c r="A156" t="s">
        <v>75</v>
      </c>
      <c r="B156" t="s">
        <v>76</v>
      </c>
      <c r="C156" t="s">
        <v>58</v>
      </c>
      <c r="D156" t="s">
        <v>53</v>
      </c>
      <c r="E156" s="1">
        <v>2000</v>
      </c>
      <c r="F156" s="2">
        <v>1.1499999999999999</v>
      </c>
      <c r="G156" s="3">
        <v>0.204110112659</v>
      </c>
      <c r="H156" s="4">
        <v>0.01</v>
      </c>
      <c r="I156" s="1">
        <v>4.6900000000000004</v>
      </c>
      <c r="J156" s="1">
        <v>1.1299999999999999</v>
      </c>
      <c r="K156" s="1">
        <v>5.82</v>
      </c>
      <c r="L156" s="5">
        <v>0.51</v>
      </c>
      <c r="M156" s="5">
        <v>5.1000000000000004E-3</v>
      </c>
      <c r="N156" s="1">
        <v>0.03</v>
      </c>
      <c r="O156">
        <v>31</v>
      </c>
      <c r="P156">
        <v>3</v>
      </c>
      <c r="Q156">
        <v>13</v>
      </c>
      <c r="R156">
        <v>8</v>
      </c>
      <c r="S156">
        <v>59</v>
      </c>
      <c r="T156">
        <v>55966</v>
      </c>
    </row>
    <row r="157" spans="1:20" outlineLevel="2" x14ac:dyDescent="0.35">
      <c r="H157" s="7">
        <f>SUBTOTAL(9,H149:H156)</f>
        <v>0.41000000000000003</v>
      </c>
      <c r="I157" s="8">
        <f>SUBTOTAL(9,I149:I156)</f>
        <v>192.46</v>
      </c>
      <c r="J157" s="8">
        <f>SUBTOTAL(9,J149:J156)</f>
        <v>46.57</v>
      </c>
      <c r="K157" s="8">
        <f>SUBTOTAL(9,K149:K156)</f>
        <v>239.03</v>
      </c>
    </row>
    <row r="158" spans="1:20" outlineLevel="1" x14ac:dyDescent="0.35">
      <c r="A158" s="6" t="s">
        <v>83</v>
      </c>
      <c r="E158"/>
      <c r="F158"/>
      <c r="G158"/>
      <c r="H158"/>
      <c r="I158"/>
      <c r="J158"/>
      <c r="K158"/>
      <c r="L158"/>
      <c r="M158"/>
      <c r="N158"/>
    </row>
    <row r="159" spans="1:20" outlineLevel="2" x14ac:dyDescent="0.35">
      <c r="A159" t="s">
        <v>62</v>
      </c>
      <c r="B159" t="s">
        <v>63</v>
      </c>
      <c r="C159" t="s">
        <v>58</v>
      </c>
      <c r="D159" t="s">
        <v>53</v>
      </c>
      <c r="E159" s="1">
        <v>2000</v>
      </c>
      <c r="F159" s="2">
        <v>1.1499999999999999</v>
      </c>
      <c r="G159" s="3">
        <v>0.204110112659</v>
      </c>
      <c r="H159" s="4">
        <v>0.16</v>
      </c>
      <c r="I159" s="1">
        <v>75.11</v>
      </c>
      <c r="J159" s="1">
        <v>18.18</v>
      </c>
      <c r="K159" s="1">
        <v>93.289999999999992</v>
      </c>
      <c r="L159" s="5">
        <v>0.51</v>
      </c>
      <c r="M159" s="5">
        <v>8.1600000000000006E-2</v>
      </c>
      <c r="N159" s="1">
        <v>7.61</v>
      </c>
      <c r="O159">
        <v>31</v>
      </c>
      <c r="P159">
        <v>3</v>
      </c>
      <c r="Q159">
        <v>13</v>
      </c>
      <c r="R159">
        <v>8</v>
      </c>
      <c r="S159">
        <v>38</v>
      </c>
      <c r="T159">
        <v>55967</v>
      </c>
    </row>
    <row r="160" spans="1:20" outlineLevel="2" x14ac:dyDescent="0.35">
      <c r="A160" t="s">
        <v>64</v>
      </c>
      <c r="B160" t="s">
        <v>65</v>
      </c>
      <c r="C160" t="s">
        <v>58</v>
      </c>
      <c r="D160" t="s">
        <v>53</v>
      </c>
      <c r="E160" s="1">
        <v>2000</v>
      </c>
      <c r="F160" s="2">
        <v>1.1499999999999999</v>
      </c>
      <c r="G160" s="3">
        <v>0.204110112659</v>
      </c>
      <c r="H160" s="4">
        <v>0.01</v>
      </c>
      <c r="I160" s="1">
        <v>4.6900000000000004</v>
      </c>
      <c r="J160" s="1">
        <v>1.1299999999999999</v>
      </c>
      <c r="K160" s="1">
        <v>5.82</v>
      </c>
      <c r="L160" s="5">
        <v>0.51</v>
      </c>
      <c r="M160" s="5">
        <v>5.1000000000000004E-3</v>
      </c>
      <c r="N160" s="1">
        <v>0.03</v>
      </c>
      <c r="O160">
        <v>31</v>
      </c>
      <c r="P160">
        <v>3</v>
      </c>
      <c r="Q160">
        <v>13</v>
      </c>
      <c r="R160">
        <v>8</v>
      </c>
      <c r="S160">
        <v>40</v>
      </c>
      <c r="T160">
        <v>55967</v>
      </c>
    </row>
    <row r="161" spans="1:20" outlineLevel="2" x14ac:dyDescent="0.35">
      <c r="A161" t="s">
        <v>66</v>
      </c>
      <c r="B161" t="s">
        <v>67</v>
      </c>
      <c r="C161" t="s">
        <v>58</v>
      </c>
      <c r="D161" t="s">
        <v>53</v>
      </c>
      <c r="E161" s="1">
        <v>2000</v>
      </c>
      <c r="F161" s="2">
        <v>1.1499999999999999</v>
      </c>
      <c r="G161" s="3">
        <v>0.204110112659</v>
      </c>
      <c r="H161" s="4">
        <v>7.0000000000000007E-2</v>
      </c>
      <c r="I161" s="1">
        <v>32.86</v>
      </c>
      <c r="J161" s="1">
        <v>7.95</v>
      </c>
      <c r="K161" s="1">
        <v>40.81</v>
      </c>
      <c r="L161" s="5">
        <v>0.51</v>
      </c>
      <c r="M161" s="5">
        <v>3.5700000000000003E-2</v>
      </c>
      <c r="N161" s="1">
        <v>1.46</v>
      </c>
      <c r="O161">
        <v>31</v>
      </c>
      <c r="P161">
        <v>3</v>
      </c>
      <c r="Q161">
        <v>13</v>
      </c>
      <c r="R161">
        <v>8</v>
      </c>
      <c r="S161">
        <v>42</v>
      </c>
      <c r="T161">
        <v>55967</v>
      </c>
    </row>
    <row r="162" spans="1:20" outlineLevel="2" x14ac:dyDescent="0.35">
      <c r="A162" t="s">
        <v>68</v>
      </c>
      <c r="B162" t="s">
        <v>45</v>
      </c>
      <c r="C162" t="s">
        <v>58</v>
      </c>
      <c r="D162" t="s">
        <v>53</v>
      </c>
      <c r="E162" s="1">
        <v>2000</v>
      </c>
      <c r="F162" s="2">
        <v>1.1499999999999999</v>
      </c>
      <c r="G162" s="3">
        <v>0.204110112659</v>
      </c>
      <c r="H162" s="4">
        <v>0.05</v>
      </c>
      <c r="I162" s="1">
        <v>23.47</v>
      </c>
      <c r="J162" s="1">
        <v>5.68</v>
      </c>
      <c r="K162" s="1">
        <v>29.15</v>
      </c>
      <c r="L162" s="5">
        <v>0.51</v>
      </c>
      <c r="M162" s="5">
        <v>2.5500000000000002E-2</v>
      </c>
      <c r="N162" s="1">
        <v>0.74</v>
      </c>
      <c r="O162">
        <v>31</v>
      </c>
      <c r="P162">
        <v>3</v>
      </c>
      <c r="Q162">
        <v>13</v>
      </c>
      <c r="R162">
        <v>8</v>
      </c>
      <c r="S162">
        <v>53</v>
      </c>
      <c r="T162">
        <v>55967</v>
      </c>
    </row>
    <row r="163" spans="1:20" outlineLevel="2" x14ac:dyDescent="0.35">
      <c r="A163" t="s">
        <v>69</v>
      </c>
      <c r="B163" t="s">
        <v>70</v>
      </c>
      <c r="C163" t="s">
        <v>58</v>
      </c>
      <c r="D163" t="s">
        <v>53</v>
      </c>
      <c r="E163" s="1">
        <v>2000</v>
      </c>
      <c r="F163" s="2">
        <v>1.1499999999999999</v>
      </c>
      <c r="G163" s="3">
        <v>0.204110112659</v>
      </c>
      <c r="H163" s="4">
        <v>0.06</v>
      </c>
      <c r="I163" s="1">
        <v>28.17</v>
      </c>
      <c r="J163" s="1">
        <v>6.82</v>
      </c>
      <c r="K163" s="1">
        <v>34.99</v>
      </c>
      <c r="L163" s="5">
        <v>0.51</v>
      </c>
      <c r="M163" s="5">
        <v>3.0599999999999999E-2</v>
      </c>
      <c r="N163" s="1">
        <v>1.07</v>
      </c>
      <c r="O163">
        <v>31</v>
      </c>
      <c r="P163">
        <v>3</v>
      </c>
      <c r="Q163">
        <v>13</v>
      </c>
      <c r="R163">
        <v>8</v>
      </c>
      <c r="S163">
        <v>54</v>
      </c>
      <c r="T163">
        <v>55967</v>
      </c>
    </row>
    <row r="164" spans="1:20" outlineLevel="2" x14ac:dyDescent="0.35">
      <c r="A164" t="s">
        <v>71</v>
      </c>
      <c r="B164" t="s">
        <v>72</v>
      </c>
      <c r="C164" t="s">
        <v>58</v>
      </c>
      <c r="D164" t="s">
        <v>53</v>
      </c>
      <c r="E164" s="1">
        <v>2000</v>
      </c>
      <c r="F164" s="2">
        <v>1.1499999999999999</v>
      </c>
      <c r="G164" s="3">
        <v>0.204110112659</v>
      </c>
      <c r="H164" s="4">
        <v>0.02</v>
      </c>
      <c r="I164" s="1">
        <v>9.39</v>
      </c>
      <c r="J164" s="1">
        <v>2.27</v>
      </c>
      <c r="K164" s="1">
        <v>11.66</v>
      </c>
      <c r="L164" s="5">
        <v>0.51</v>
      </c>
      <c r="M164" s="5">
        <v>1.0200000000000001E-2</v>
      </c>
      <c r="N164" s="1">
        <v>0.12</v>
      </c>
      <c r="O164">
        <v>31</v>
      </c>
      <c r="P164">
        <v>3</v>
      </c>
      <c r="Q164">
        <v>13</v>
      </c>
      <c r="R164">
        <v>8</v>
      </c>
      <c r="S164">
        <v>56</v>
      </c>
      <c r="T164">
        <v>55967</v>
      </c>
    </row>
    <row r="165" spans="1:20" outlineLevel="2" x14ac:dyDescent="0.35">
      <c r="A165" t="s">
        <v>73</v>
      </c>
      <c r="B165" t="s">
        <v>74</v>
      </c>
      <c r="C165" t="s">
        <v>58</v>
      </c>
      <c r="D165" t="s">
        <v>53</v>
      </c>
      <c r="E165" s="1">
        <v>2000</v>
      </c>
      <c r="F165" s="2">
        <v>1.1499999999999999</v>
      </c>
      <c r="G165" s="3">
        <v>0.204110112659</v>
      </c>
      <c r="H165" s="4">
        <v>0.03</v>
      </c>
      <c r="I165" s="1">
        <v>14.08</v>
      </c>
      <c r="J165" s="1">
        <v>3.41</v>
      </c>
      <c r="K165" s="1">
        <v>17.490000000000002</v>
      </c>
      <c r="L165" s="5">
        <v>0.51</v>
      </c>
      <c r="M165" s="5">
        <v>1.5299999999999999E-2</v>
      </c>
      <c r="N165" s="1">
        <v>0.27</v>
      </c>
      <c r="O165">
        <v>31</v>
      </c>
      <c r="P165">
        <v>3</v>
      </c>
      <c r="Q165">
        <v>13</v>
      </c>
      <c r="R165">
        <v>8</v>
      </c>
      <c r="S165">
        <v>57</v>
      </c>
      <c r="T165">
        <v>55967</v>
      </c>
    </row>
    <row r="166" spans="1:20" outlineLevel="2" x14ac:dyDescent="0.35">
      <c r="A166" t="s">
        <v>75</v>
      </c>
      <c r="B166" t="s">
        <v>76</v>
      </c>
      <c r="C166" t="s">
        <v>58</v>
      </c>
      <c r="D166" t="s">
        <v>53</v>
      </c>
      <c r="E166" s="1">
        <v>2000</v>
      </c>
      <c r="F166" s="2">
        <v>1.1499999999999999</v>
      </c>
      <c r="G166" s="3">
        <v>0.204110112659</v>
      </c>
      <c r="H166" s="4">
        <v>0.01</v>
      </c>
      <c r="I166" s="1">
        <v>4.6900000000000004</v>
      </c>
      <c r="J166" s="1">
        <v>1.1299999999999999</v>
      </c>
      <c r="K166" s="1">
        <v>5.82</v>
      </c>
      <c r="L166" s="5">
        <v>0.51</v>
      </c>
      <c r="M166" s="5">
        <v>5.1000000000000004E-3</v>
      </c>
      <c r="N166" s="1">
        <v>0.03</v>
      </c>
      <c r="O166">
        <v>31</v>
      </c>
      <c r="P166">
        <v>3</v>
      </c>
      <c r="Q166">
        <v>13</v>
      </c>
      <c r="R166">
        <v>8</v>
      </c>
      <c r="S166">
        <v>59</v>
      </c>
      <c r="T166">
        <v>55967</v>
      </c>
    </row>
    <row r="167" spans="1:20" outlineLevel="2" x14ac:dyDescent="0.35">
      <c r="H167" s="7">
        <f>SUBTOTAL(9,H159:H166)</f>
        <v>0.41000000000000003</v>
      </c>
      <c r="I167" s="8">
        <f>SUBTOTAL(9,I159:I166)</f>
        <v>192.46</v>
      </c>
      <c r="J167" s="8">
        <f>SUBTOTAL(9,J159:J166)</f>
        <v>46.57</v>
      </c>
      <c r="K167" s="8">
        <f>SUBTOTAL(9,K159:K166)</f>
        <v>239.03</v>
      </c>
    </row>
    <row r="168" spans="1:20" outlineLevel="1" x14ac:dyDescent="0.35">
      <c r="H168" s="7">
        <f>SUBTOTAL(9,H89:H96,H99:H106,H109:H116,H119:H126,H129:H136,H139:H146,H149:H156,H159:H166)</f>
        <v>3.4199999999999977</v>
      </c>
      <c r="I168" s="8">
        <f>SUBTOTAL(9,I89:I96,I99:I106,I109:I116,I119:I126,I129:I136,I139:I146,I149:I156,I159:I166)</f>
        <v>7908.7800000000025</v>
      </c>
      <c r="J168" s="8">
        <f>SUBTOTAL(9,J89:J96,J99:J106,J109:J116,J119:J126,J129:J136,J139:J146,J149:J156,J159:J166)</f>
        <v>1913.9600000000005</v>
      </c>
      <c r="K168" s="8">
        <f>SUBTOTAL(9,K89:K96,K99:K106,K109:K116,K119:K126,K129:K136,K139:K146,K149:K156,K159:K166)</f>
        <v>9822.7399999999961</v>
      </c>
    </row>
    <row r="169" spans="1:20" x14ac:dyDescent="0.35">
      <c r="H169" s="7">
        <f>SUBTOTAL(9,H4:H168)</f>
        <v>5.4249999999999936</v>
      </c>
      <c r="I169" s="8">
        <f>SUBTOTAL(9,I4:I168)</f>
        <v>25658.82</v>
      </c>
      <c r="J169" s="8">
        <f>SUBTOTAL(9,J4:J168)</f>
        <v>6209.470000000003</v>
      </c>
      <c r="K169" s="8">
        <f>SUBTOTAL(9,K4:K168)</f>
        <v>31868.290000000008</v>
      </c>
    </row>
  </sheetData>
  <autoFilter ref="A1:T168"/>
  <pageMargins left="0.7" right="0.7" top="0.75" bottom="0.75" header="0.3" footer="0.3"/>
  <pageSetup fitToWidth="0" fitToHeight="0"/>
  <ignoredErrors>
    <ignoredError sqref="A1:T16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30" sqref="C30"/>
    </sheetView>
  </sheetViews>
  <sheetFormatPr defaultRowHeight="14.5" x14ac:dyDescent="0.35"/>
  <cols>
    <col min="1" max="1" width="17.7265625" customWidth="1"/>
    <col min="2" max="3" width="24.6328125" bestFit="1" customWidth="1"/>
    <col min="4" max="4" width="22.453125" bestFit="1" customWidth="1"/>
  </cols>
  <sheetData>
    <row r="1" spans="1:4" ht="16" thickBot="1" x14ac:dyDescent="0.4">
      <c r="B1" s="22" t="s">
        <v>84</v>
      </c>
      <c r="C1" s="23" t="s">
        <v>85</v>
      </c>
      <c r="D1" s="24" t="s">
        <v>97</v>
      </c>
    </row>
    <row r="2" spans="1:4" ht="16" thickBot="1" x14ac:dyDescent="0.4">
      <c r="A2" s="25" t="s">
        <v>94</v>
      </c>
      <c r="B2" s="10"/>
      <c r="C2" s="10"/>
      <c r="D2" s="21">
        <f>Sheet!K7</f>
        <v>16455.37</v>
      </c>
    </row>
    <row r="3" spans="1:4" ht="16" thickBot="1" x14ac:dyDescent="0.4">
      <c r="A3" s="25" t="s">
        <v>95</v>
      </c>
      <c r="B3" s="10"/>
      <c r="C3" s="10"/>
      <c r="D3" s="12">
        <f>Sheet!K12</f>
        <v>685.65</v>
      </c>
    </row>
    <row r="4" spans="1:4" ht="16" thickBot="1" x14ac:dyDescent="0.4">
      <c r="B4" s="10"/>
      <c r="C4" s="10"/>
      <c r="D4" s="10"/>
    </row>
    <row r="5" spans="1:4" x14ac:dyDescent="0.35">
      <c r="A5" s="27" t="s">
        <v>86</v>
      </c>
      <c r="B5" s="11"/>
      <c r="C5" s="11"/>
      <c r="D5" s="11"/>
    </row>
    <row r="6" spans="1:4" x14ac:dyDescent="0.35">
      <c r="A6" s="28" t="s">
        <v>87</v>
      </c>
      <c r="B6" s="26">
        <f>Sheet!K22</f>
        <v>2015.97</v>
      </c>
      <c r="C6" s="14">
        <f>Sheet!K31</f>
        <v>2233.34</v>
      </c>
      <c r="D6" s="11"/>
    </row>
    <row r="7" spans="1:4" x14ac:dyDescent="0.35">
      <c r="A7" s="28" t="s">
        <v>88</v>
      </c>
      <c r="B7" s="26">
        <f>Sheet!K40</f>
        <v>89.339999999999989</v>
      </c>
      <c r="C7" s="14">
        <f>Sheet!K49</f>
        <v>89.339999999999989</v>
      </c>
      <c r="D7" s="11"/>
    </row>
    <row r="8" spans="1:4" x14ac:dyDescent="0.35">
      <c r="A8" s="28" t="s">
        <v>89</v>
      </c>
      <c r="B8" s="26">
        <f>Sheet!K58</f>
        <v>101.28000000000002</v>
      </c>
      <c r="C8" s="14">
        <f>Sheet!K67</f>
        <v>101.28000000000002</v>
      </c>
      <c r="D8" s="11"/>
    </row>
    <row r="9" spans="1:4" ht="15" thickBot="1" x14ac:dyDescent="0.4">
      <c r="A9" s="29" t="s">
        <v>90</v>
      </c>
      <c r="B9" s="26">
        <f>Sheet!K76</f>
        <v>136.98999999999998</v>
      </c>
      <c r="C9" s="14">
        <f>Sheet!K85</f>
        <v>136.98999999999998</v>
      </c>
      <c r="D9" s="11"/>
    </row>
    <row r="10" spans="1:4" ht="15" thickBot="1" x14ac:dyDescent="0.4">
      <c r="B10" s="11"/>
      <c r="C10" s="11"/>
      <c r="D10" s="11"/>
    </row>
    <row r="11" spans="1:4" x14ac:dyDescent="0.35">
      <c r="A11" s="27" t="s">
        <v>91</v>
      </c>
      <c r="B11" s="11"/>
      <c r="C11" s="11"/>
      <c r="D11" s="11"/>
    </row>
    <row r="12" spans="1:4" x14ac:dyDescent="0.35">
      <c r="A12" s="28" t="s">
        <v>87</v>
      </c>
      <c r="B12" s="26">
        <f>Sheet!K97</f>
        <v>4117.74</v>
      </c>
      <c r="C12" s="14">
        <f>Sheet!K107</f>
        <v>4561.7000000000007</v>
      </c>
      <c r="D12" s="11"/>
    </row>
    <row r="13" spans="1:4" x14ac:dyDescent="0.35">
      <c r="A13" s="28" t="s">
        <v>88</v>
      </c>
      <c r="B13" s="26">
        <f>Sheet!K117</f>
        <v>155.91000000000003</v>
      </c>
      <c r="C13" s="14">
        <f>Sheet!K127</f>
        <v>155.91000000000003</v>
      </c>
      <c r="D13" s="11"/>
    </row>
    <row r="14" spans="1:4" x14ac:dyDescent="0.35">
      <c r="A14" s="28" t="s">
        <v>89</v>
      </c>
      <c r="B14" s="26">
        <f>Sheet!K137</f>
        <v>176.71000000000004</v>
      </c>
      <c r="C14" s="14">
        <f>Sheet!K147</f>
        <v>176.71000000000004</v>
      </c>
      <c r="D14" s="11"/>
    </row>
    <row r="15" spans="1:4" ht="15" thickBot="1" x14ac:dyDescent="0.4">
      <c r="A15" s="30" t="s">
        <v>90</v>
      </c>
      <c r="B15" s="26">
        <f>Sheet!K157</f>
        <v>239.03</v>
      </c>
      <c r="C15" s="14">
        <f>Sheet!K167</f>
        <v>239.03</v>
      </c>
      <c r="D15" s="11"/>
    </row>
    <row r="16" spans="1:4" x14ac:dyDescent="0.35">
      <c r="A16" s="9"/>
    </row>
    <row r="17" spans="1:4" x14ac:dyDescent="0.35">
      <c r="A17" s="9"/>
    </row>
    <row r="18" spans="1:4" ht="15" thickBot="1" x14ac:dyDescent="0.4">
      <c r="A18" s="9"/>
    </row>
    <row r="19" spans="1:4" ht="15" thickBot="1" x14ac:dyDescent="0.4">
      <c r="A19" s="25" t="s">
        <v>98</v>
      </c>
      <c r="B19" s="20"/>
      <c r="C19" s="20"/>
      <c r="D19" s="31">
        <f>SUM(D2:D18)</f>
        <v>17141.02</v>
      </c>
    </row>
    <row r="20" spans="1:4" ht="27" thickBot="1" x14ac:dyDescent="0.4">
      <c r="A20" s="33" t="s">
        <v>101</v>
      </c>
      <c r="B20" s="35">
        <f>SUM(B6:B19)</f>
        <v>7032.9699999999993</v>
      </c>
      <c r="C20" s="36">
        <f>SUM(C6:C19)</f>
        <v>7694.3000000000011</v>
      </c>
    </row>
    <row r="21" spans="1:4" ht="29" x14ac:dyDescent="0.35">
      <c r="A21" s="32" t="s">
        <v>92</v>
      </c>
      <c r="B21" s="34">
        <v>29</v>
      </c>
      <c r="C21" s="34">
        <v>19</v>
      </c>
    </row>
    <row r="22" spans="1:4" ht="29" x14ac:dyDescent="0.35">
      <c r="A22" s="13" t="s">
        <v>100</v>
      </c>
      <c r="B22" s="14">
        <f>B20/100*3</f>
        <v>210.98909999999995</v>
      </c>
      <c r="C22" s="14">
        <f>C20/100*3</f>
        <v>230.82900000000004</v>
      </c>
    </row>
    <row r="23" spans="1:4" ht="29" x14ac:dyDescent="0.35">
      <c r="A23" s="13" t="s">
        <v>99</v>
      </c>
      <c r="B23" s="14">
        <f>B22*B21</f>
        <v>6118.6838999999982</v>
      </c>
      <c r="C23" s="14">
        <f>C22*C21</f>
        <v>4385.7510000000011</v>
      </c>
    </row>
    <row r="24" spans="1:4" ht="44" thickBot="1" x14ac:dyDescent="0.4">
      <c r="A24" s="15" t="s">
        <v>93</v>
      </c>
      <c r="B24" s="16">
        <f>B23+B20</f>
        <v>13151.653899999998</v>
      </c>
      <c r="C24" s="16">
        <f>C23+C20</f>
        <v>12080.051000000003</v>
      </c>
    </row>
    <row r="25" spans="1:4" ht="37.5" thickBot="1" x14ac:dyDescent="0.5">
      <c r="A25" s="17" t="s">
        <v>96</v>
      </c>
      <c r="B25" s="40">
        <f>B24+C24+D19</f>
        <v>42372.724900000001</v>
      </c>
      <c r="C25" s="41"/>
      <c r="D25" s="42"/>
    </row>
    <row r="26" spans="1:4" x14ac:dyDescent="0.35">
      <c r="A26" s="9"/>
    </row>
    <row r="27" spans="1:4" x14ac:dyDescent="0.35">
      <c r="A27" s="9"/>
    </row>
    <row r="28" spans="1:4" x14ac:dyDescent="0.35">
      <c r="A28" s="18"/>
    </row>
    <row r="29" spans="1:4" x14ac:dyDescent="0.35">
      <c r="A29" s="19"/>
    </row>
    <row r="30" spans="1:4" x14ac:dyDescent="0.35">
      <c r="A30" s="20"/>
      <c r="C30" s="37">
        <f>B25*0.6</f>
        <v>25423.63494</v>
      </c>
      <c r="D30" t="s">
        <v>102</v>
      </c>
    </row>
    <row r="31" spans="1:4" x14ac:dyDescent="0.35">
      <c r="C31" s="38">
        <f>(B25-C30)/4</f>
        <v>4237.2724900000003</v>
      </c>
      <c r="D31" s="39" t="s">
        <v>103</v>
      </c>
    </row>
    <row r="32" spans="1:4" x14ac:dyDescent="0.35">
      <c r="C32" s="38">
        <f>C31</f>
        <v>4237.2724900000003</v>
      </c>
      <c r="D32" s="39" t="s">
        <v>104</v>
      </c>
    </row>
    <row r="33" spans="3:4" x14ac:dyDescent="0.35">
      <c r="C33" s="38">
        <f>C31</f>
        <v>4237.2724900000003</v>
      </c>
      <c r="D33" s="39" t="s">
        <v>105</v>
      </c>
    </row>
    <row r="34" spans="3:4" x14ac:dyDescent="0.35">
      <c r="C34" s="38">
        <f>C31</f>
        <v>4237.2724900000003</v>
      </c>
      <c r="D34" s="39" t="s">
        <v>106</v>
      </c>
    </row>
  </sheetData>
  <mergeCells count="1">
    <mergeCell ref="B25:D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</vt:lpstr>
      <vt:lpstr>Compensi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</dc:creator>
  <cp:lastModifiedBy>Gabriella</cp:lastModifiedBy>
  <dcterms:created xsi:type="dcterms:W3CDTF">2023-08-10T09:40:58Z</dcterms:created>
  <dcterms:modified xsi:type="dcterms:W3CDTF">2023-09-13T10:38:22Z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22.2.4.0</vt:lpwstr>
  </property>
</Properties>
</file>